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897" activeTab="0"/>
  </bookViews>
  <sheets>
    <sheet name="UVOD" sheetId="1" r:id="rId1"/>
    <sheet name="ZAKL_DATA" sheetId="2" r:id="rId2"/>
    <sheet name="UCETNI_DATA" sheetId="3" r:id="rId3"/>
    <sheet name="ZAV" sheetId="4" r:id="rId4"/>
    <sheet name="R1" sheetId="5" r:id="rId5"/>
    <sheet name="R2" sheetId="6" r:id="rId6"/>
    <sheet name="R3" sheetId="7" r:id="rId7"/>
    <sheet name="R4" sheetId="8" r:id="rId8"/>
    <sheet name="V1" sheetId="9" r:id="rId9"/>
    <sheet name="V2" sheetId="10" r:id="rId10"/>
    <sheet name="CF1" sheetId="11" r:id="rId11"/>
    <sheet name="ZVK" sheetId="12" r:id="rId12"/>
    <sheet name="Export do DzPPO" sheetId="13" r:id="rId13"/>
  </sheets>
  <definedNames>
    <definedName name="_xlnm.Print_Area" localSheetId="10">'CF1'!$A$1:$I$51</definedName>
    <definedName name="_xlnm.Print_Area" localSheetId="12">'Export do DzPPO'!$B$1:$L$142</definedName>
    <definedName name="_xlnm.Print_Area" localSheetId="4">'R1'!$A$1:$L$51</definedName>
    <definedName name="_xlnm.Print_Area" localSheetId="5">'R2'!$A$1:$I$47</definedName>
    <definedName name="_xlnm.Print_Area" localSheetId="6">'R3'!$A$1:$G$51</definedName>
    <definedName name="_xlnm.Print_Area" localSheetId="7">'R4'!$A$1:$H$28</definedName>
    <definedName name="_xlnm.Print_Area" localSheetId="2">'UCETNI_DATA'!$A$1:$N$274</definedName>
    <definedName name="_xlnm.Print_Area" localSheetId="0">'UVOD'!$A$1:$K$28</definedName>
    <definedName name="_xlnm.Print_Area" localSheetId="8">'V1'!$A$1:$L$46</definedName>
    <definedName name="_xlnm.Print_Area" localSheetId="9">'V2'!$A$1:$H$34</definedName>
    <definedName name="_xlnm.Print_Area" localSheetId="1">'ZAKL_DATA'!$A$1:$E$42</definedName>
    <definedName name="_xlnm.Print_Area" localSheetId="3">'ZAV'!$A$1:$G$38</definedName>
    <definedName name="_xlnm.Print_Area" localSheetId="11">'ZVK'!$A$1:$G$28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D1" authorId="0">
      <text>
        <r>
          <rPr>
            <b/>
            <sz val="9"/>
            <rFont val="Tahoma"/>
            <family val="2"/>
          </rPr>
          <t>Martin Štěpán:</t>
        </r>
        <r>
          <rPr>
            <sz val="9"/>
            <rFont val="Tahoma"/>
            <family val="2"/>
          </rPr>
          <t xml:space="preserve">
Data vyplňujte :
- s přesností na haléře, do výkazů se automaticky zaokrouhlí a převedou na tis. Kč,
- Součet aktiv/nákladů se musím rovnat součtu pasiv/výnosů ( základní účetní zásada ). Pokud  se nerovnají, šablona hlásí chybu ( viz Kontrolní součet na konci tohoto listu ) a data se nepřeklopí do účetních výkazů.
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E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Začněte s vyplňováním této buňky, ostatní závěrkové dny se automaticky dopočítají.</t>
        </r>
      </text>
    </comment>
    <comment ref="A3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Údaje ve žlutých polích lze měnit ( kromě položky DIČ ). Přesto doporučujeme nejprve vyplnit list ZAKL_DATA nejlépe nakopírováním z již vyplněného listu z jiného daňového přiznání. Z tohoto listu se přenesou údaje na tuto stránku.
</t>
        </r>
      </text>
    </comment>
    <comment ref="F22" authorId="0">
      <text>
        <r>
          <rPr>
            <b/>
            <sz val="9"/>
            <rFont val="Tahoma"/>
            <family val="2"/>
          </rPr>
          <t>Martin Štěpán: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Pokud Vaše účetní jednotka nemusí sestavovat výkaz cash-flow a výkaz o vlastním kapitálu, příslušné kolonky proškrtněte znaky XXX.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J1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Do sloupce Korekce je nutno  v souladu s účetními předpisy vpisovat záporné hodnoty.</t>
        </r>
      </text>
    </comment>
  </commentList>
</comments>
</file>

<file path=xl/sharedStrings.xml><?xml version="1.0" encoding="utf-8"?>
<sst xmlns="http://schemas.openxmlformats.org/spreadsheetml/2006/main" count="2294" uniqueCount="1196">
  <si>
    <t>A.</t>
  </si>
  <si>
    <t>B.</t>
  </si>
  <si>
    <t>a</t>
  </si>
  <si>
    <t>I.</t>
  </si>
  <si>
    <t>II.</t>
  </si>
  <si>
    <t>III.</t>
  </si>
  <si>
    <t>b</t>
  </si>
  <si>
    <t>Software</t>
  </si>
  <si>
    <t>Ocenitelná práva</t>
  </si>
  <si>
    <t>Pozemky</t>
  </si>
  <si>
    <t>Pěstitelské celky trvalých porostů</t>
  </si>
  <si>
    <t>01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</si>
  <si>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</si>
  <si>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</si>
  <si>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</si>
  <si>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</si>
  <si>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</si>
  <si>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</si>
  <si>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</si>
  <si>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</si>
  <si>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</si>
  <si>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</si>
  <si>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</si>
  <si>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</si>
  <si>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</si>
  <si>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</si>
  <si>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</si>
  <si>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</si>
  <si>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</si>
  <si>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</si>
  <si>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</si>
  <si>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</si>
  <si>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</si>
  <si>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</si>
  <si>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</si>
  <si>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</si>
  <si>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</si>
  <si>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</si>
  <si>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</si>
  <si>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C.</t>
  </si>
  <si>
    <t>D.</t>
  </si>
  <si>
    <t>IV.</t>
  </si>
  <si>
    <t>Výrobky</t>
  </si>
  <si>
    <t>Příjmy příštích období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</si>
  <si>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</si>
  <si>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</si>
  <si>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</si>
  <si>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</si>
  <si>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</si>
  <si>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</si>
  <si>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</si>
  <si>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</si>
  <si>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</si>
  <si>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</si>
  <si>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</si>
  <si>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</si>
  <si>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</si>
  <si>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</si>
  <si>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</si>
  <si>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</si>
  <si>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</si>
  <si>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</si>
  <si>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</si>
  <si>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</si>
  <si>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</si>
  <si>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</si>
  <si>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</si>
  <si>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</si>
  <si>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</si>
  <si>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</si>
  <si>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</si>
  <si>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</si>
  <si>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</si>
  <si>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</si>
  <si>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</si>
  <si>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</si>
  <si>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Ostatní kapitálové fondy</t>
  </si>
  <si>
    <t>Neuhrazená ztráta minulých let</t>
  </si>
  <si>
    <t>Ostatní rezervy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</si>
  <si>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</si>
  <si>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</si>
  <si>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</si>
  <si>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</si>
  <si>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</si>
  <si>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</si>
  <si>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</si>
  <si>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</si>
  <si>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</si>
  <si>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</si>
  <si>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</si>
  <si>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</si>
  <si>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</si>
  <si>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</si>
  <si>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</si>
  <si>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</si>
  <si>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</si>
  <si>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</si>
  <si>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</si>
  <si>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</si>
  <si>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</si>
  <si>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</si>
  <si>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</si>
  <si>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</si>
  <si>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</si>
  <si>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</si>
  <si>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</si>
  <si>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</si>
  <si>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</si>
  <si>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</si>
  <si>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Výdaje příštích období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</si>
  <si>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</si>
  <si>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</si>
  <si>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</si>
  <si>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</si>
  <si>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</si>
  <si>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</si>
  <si>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</si>
  <si>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</si>
  <si>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</si>
  <si>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</si>
  <si>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</si>
  <si>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107</t>
  </si>
  <si>
    <t>108</t>
  </si>
  <si>
    <t>E.</t>
  </si>
  <si>
    <t>F.</t>
  </si>
  <si>
    <t>G.</t>
  </si>
  <si>
    <t>H.</t>
  </si>
  <si>
    <t>J.</t>
  </si>
  <si>
    <t>*</t>
  </si>
  <si>
    <t>Mzdové náklady</t>
  </si>
  <si>
    <t>Ostatní provozní výnosy</t>
  </si>
  <si>
    <t>Ostatní provozní náklady</t>
  </si>
  <si>
    <t>Převod provozních výnosů</t>
  </si>
  <si>
    <t xml:space="preserve">b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</si>
  <si>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</si>
  <si>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</si>
  <si>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</si>
  <si>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</si>
  <si>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</si>
  <si>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</si>
  <si>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</si>
  <si>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</si>
  <si>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</si>
  <si>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</si>
  <si>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</si>
  <si>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</si>
  <si>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</si>
  <si>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</si>
  <si>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</si>
  <si>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</si>
  <si>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L.</t>
  </si>
  <si>
    <t>M.</t>
  </si>
  <si>
    <t>P.</t>
  </si>
  <si>
    <t>R.</t>
  </si>
  <si>
    <t>**</t>
  </si>
  <si>
    <t>***</t>
  </si>
  <si>
    <t>Výnosy z krátkodobého finančního majetku</t>
  </si>
  <si>
    <t>Ostatní finanční výnosy</t>
  </si>
  <si>
    <t>Ostatní finanční náklady</t>
  </si>
  <si>
    <t>Převod finančních výnosů</t>
  </si>
  <si>
    <t>Převod finančních nákladů</t>
  </si>
  <si>
    <t>Z.</t>
  </si>
  <si>
    <t>IČO :</t>
  </si>
  <si>
    <t>Základní kapitál</t>
  </si>
  <si>
    <t>Převod provozních nákladů</t>
  </si>
  <si>
    <t>Jiný dlouhodobý hmotný majetek</t>
  </si>
  <si>
    <t>Stavby</t>
  </si>
  <si>
    <t>Vlastní akcie a vlastní obchodní podíly</t>
  </si>
  <si>
    <t>Změny základního kapitálu</t>
  </si>
  <si>
    <t>Rezerva na daň z příjmů</t>
  </si>
  <si>
    <t>K.</t>
  </si>
  <si>
    <t xml:space="preserve">F. </t>
  </si>
  <si>
    <t>XX</t>
  </si>
  <si>
    <t>Pohledávky za upsaný základní kapitál</t>
  </si>
  <si>
    <t>Goodwill</t>
  </si>
  <si>
    <t>Oceňovací rozdíl k nabytému majetku</t>
  </si>
  <si>
    <t>Podíly v účetních jednotkách pod podstatným vlivem</t>
  </si>
  <si>
    <t>Jiný dlouhodobý finanční majetek</t>
  </si>
  <si>
    <t>Komplexní náklady příštích období</t>
  </si>
  <si>
    <t>Rezervy podle zvláštních právních předpisů</t>
  </si>
  <si>
    <t>Tržby z prodeje materiálu</t>
  </si>
  <si>
    <t>047</t>
  </si>
  <si>
    <t>097</t>
  </si>
  <si>
    <t>Prodaný materiál</t>
  </si>
  <si>
    <t>058</t>
  </si>
  <si>
    <t>076</t>
  </si>
  <si>
    <t>VII.</t>
  </si>
  <si>
    <t>Ostatní dlouhodobé cenné papíry a podíly</t>
  </si>
  <si>
    <t>Prodané cenné papíry a podíly</t>
  </si>
  <si>
    <t>101</t>
  </si>
  <si>
    <t>ÚČETNÍ ZÁVĚRKA V PLNÉM ROZSAHU</t>
  </si>
  <si>
    <t>Formulář zpracovala ASPEKT HM, daňová, účetní a auditorská kancelář, www.danovapriznani.cz, business.center.cz</t>
  </si>
  <si>
    <t>Mladá a ostatní zvířata a jejich skupiny</t>
  </si>
  <si>
    <t>Dospělá zvířata a jejich skupiny</t>
  </si>
  <si>
    <t>Základní list daňového poplatníka</t>
  </si>
  <si>
    <t>DIČ :</t>
  </si>
  <si>
    <t>FYZICKÁ OSOBA</t>
  </si>
  <si>
    <t>PRÁVNICKÁ OSOBA</t>
  </si>
  <si>
    <t>Jméno :</t>
  </si>
  <si>
    <t>Obchodní firma :</t>
  </si>
  <si>
    <t>Příjmení :</t>
  </si>
  <si>
    <t>Rodné příjmení :</t>
  </si>
  <si>
    <t>Dohadné účty aktivní - jen KRÁTKODOBÉ</t>
  </si>
  <si>
    <t>Dohadné účty aktivní - jen DLOUHODOBÉ</t>
  </si>
  <si>
    <t>Dohadné účty pasivní - jen KRÁTKODOBÉ</t>
  </si>
  <si>
    <t>Dohadné účty pasivní - jen DLOUHODOBÉ</t>
  </si>
  <si>
    <t>Titul :</t>
  </si>
  <si>
    <t>Dodatek obchodní firmy :</t>
  </si>
  <si>
    <t>Datum narození :</t>
  </si>
  <si>
    <t>Rodné číslo :</t>
  </si>
  <si>
    <t>Variabilní symbol u OSSZ :</t>
  </si>
  <si>
    <t xml:space="preserve">SPOLEČNÉ ÚDAJE </t>
  </si>
  <si>
    <t xml:space="preserve">Zástupce </t>
  </si>
  <si>
    <t>Bydliště /Sídlo právnické osoby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</si>
  <si>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</si>
  <si>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</si>
  <si>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</si>
  <si>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</si>
  <si>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</si>
  <si>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</si>
  <si>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</si>
  <si>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</si>
  <si>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</si>
  <si>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</si>
  <si>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</si>
  <si>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</si>
  <si>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</si>
  <si>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</si>
  <si>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</si>
  <si>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</si>
  <si>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</si>
  <si>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</si>
  <si>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</si>
  <si>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</si>
  <si>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</si>
  <si>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právnické osoby</t>
  </si>
  <si>
    <t>ohraničenou oblast lze kopírovat do formulářů jiných daňových přiznání</t>
  </si>
  <si>
    <t>políčka této barvy vyplňují jen fyzické osoby</t>
  </si>
  <si>
    <t>vyplnění položek není povinné, může však ulehčit práci</t>
  </si>
  <si>
    <t>políčka této barvy vyplňují všichni</t>
  </si>
  <si>
    <t>102</t>
  </si>
  <si>
    <t>XXX</t>
  </si>
  <si>
    <t>Formulář je určen výhradně pro Microsoft Excel. V ostatních obdobných programech nemusí fungovat správně !</t>
  </si>
  <si>
    <t>CZ</t>
  </si>
  <si>
    <t>Finanční úřad pro :</t>
  </si>
  <si>
    <t>Územní pracoviště v, ve, pro :</t>
  </si>
  <si>
    <t>Nehmotné výsledky výzkumu a vývoje</t>
  </si>
  <si>
    <t>Umělecká díla a sbírky</t>
  </si>
  <si>
    <t>Pořízení dlouhodobého nehmotného majetku</t>
  </si>
  <si>
    <t>Pořízení dlouhodobého hmotného majetku</t>
  </si>
  <si>
    <t>Pořízení dlouhodobého finančního majetku</t>
  </si>
  <si>
    <t>Dluhové cenné papíry držené do splatnosti</t>
  </si>
  <si>
    <t>Ostatní zápůjčky a úvěry</t>
  </si>
  <si>
    <t>Oprávky k nehmot.výsledkům výzkumu a vývoje</t>
  </si>
  <si>
    <t>Oprávky k softwaru</t>
  </si>
  <si>
    <t>Oprávky k ocenitelným právům</t>
  </si>
  <si>
    <t>Oprávky ke goodwillu</t>
  </si>
  <si>
    <t>Oprávky ke stavbám</t>
  </si>
  <si>
    <t>Oprávky k pěstitelským celkům trvalých porostů</t>
  </si>
  <si>
    <t>Oprávky k dospělým zvířatům a jejich skupinám</t>
  </si>
  <si>
    <t>Oprávky k jinému dlouhodobému hmotnému majetku</t>
  </si>
  <si>
    <t>Opravná položka k dlouhodobému nehmotnému majetku</t>
  </si>
  <si>
    <t>Opravná položka k dlouhodobému hmotnému majetku</t>
  </si>
  <si>
    <t>Opravná položka k dlouhodobému nedokončenému nehmotnému majetku</t>
  </si>
  <si>
    <t>Opravná položka k dlouhodobému nedokončenému hmotnému majetku</t>
  </si>
  <si>
    <t>Opravná položka k dlouhodobému finančnímu majetku</t>
  </si>
  <si>
    <t>Oprávky k oceňovacímu rozdílu k nabytému majetku</t>
  </si>
  <si>
    <t>Pořízení materiálu</t>
  </si>
  <si>
    <t>Materiál na skladě</t>
  </si>
  <si>
    <t>Materiál na cestě</t>
  </si>
  <si>
    <t>Nedokončená výroba</t>
  </si>
  <si>
    <t>Polotovary vlastní výroby</t>
  </si>
  <si>
    <t>Pořízení zboží</t>
  </si>
  <si>
    <t>Zboží na skladě a v prodejnách</t>
  </si>
  <si>
    <t>Zboží na cestě</t>
  </si>
  <si>
    <t>Opravná položka k materiálu</t>
  </si>
  <si>
    <t>Opravná položka k nedokončené výrobě</t>
  </si>
  <si>
    <t>Opravná položka k polotovarům vlastní výroby</t>
  </si>
  <si>
    <t>Opravná položka k výrobkům</t>
  </si>
  <si>
    <t>Opravná položka k mladým a ostatním zvířatům a jejich skupinám</t>
  </si>
  <si>
    <t>Opravná položka ke zboží</t>
  </si>
  <si>
    <t>Pokladna</t>
  </si>
  <si>
    <t>Ceniny</t>
  </si>
  <si>
    <t>Eskontní úvěry</t>
  </si>
  <si>
    <t>Emitované krátkodobé dluhopisy</t>
  </si>
  <si>
    <t>Ostatní krátkodobé finanční výpomoci</t>
  </si>
  <si>
    <t>Majetkové cenné papíry k obchodování</t>
  </si>
  <si>
    <t>Dluhové cenné papíry k obchodování</t>
  </si>
  <si>
    <t>Vlastní dluhopisy</t>
  </si>
  <si>
    <t>Dluhové cenné papíry se splatností do jednoho roku držené do splatnosti</t>
  </si>
  <si>
    <t>Ostatní cenné papíry</t>
  </si>
  <si>
    <t>Pořizování krátkodobého finančního majetku</t>
  </si>
  <si>
    <t>Peníze na cestě</t>
  </si>
  <si>
    <t>Opravná položka ke krátkodobému finančnímu majetku</t>
  </si>
  <si>
    <t>Směnky k úhradě</t>
  </si>
  <si>
    <t>Přijaté provozní zálohy a závdavky</t>
  </si>
  <si>
    <t>Zaměstnanci</t>
  </si>
  <si>
    <t>Pohledávky za zaměstnanci</t>
  </si>
  <si>
    <t>Zúčtování s institucemi soc. zabezpečení a zdrav. pojištění</t>
  </si>
  <si>
    <t>Daň z příjmů</t>
  </si>
  <si>
    <t>Ostatní přímé daně</t>
  </si>
  <si>
    <t>Daň z přidané hodnoty</t>
  </si>
  <si>
    <t>Ostatní daně a poplatky</t>
  </si>
  <si>
    <t>Dotace ze státního rozpočtu</t>
  </si>
  <si>
    <t>Ostatní dotace</t>
  </si>
  <si>
    <t>Nakoupené opce</t>
  </si>
  <si>
    <t>Prodané opce</t>
  </si>
  <si>
    <t>Náklady příštích období</t>
  </si>
  <si>
    <t>Výnosy příštích období</t>
  </si>
  <si>
    <t>Opravná položka k pohledávkám</t>
  </si>
  <si>
    <t>Vnitřní zúčtování</t>
  </si>
  <si>
    <t>Nedělitelný fond</t>
  </si>
  <si>
    <t>Statutární fondy</t>
  </si>
  <si>
    <t>Ostatní fondy</t>
  </si>
  <si>
    <t>Nerozdělený zisk minulých let</t>
  </si>
  <si>
    <t>Výsledek hospodaření ve schvalovacím řízení</t>
  </si>
  <si>
    <t>Zálohy na podíly na zisku</t>
  </si>
  <si>
    <t>Emitované dluhopisy</t>
  </si>
  <si>
    <t>Účet individuálního podnikatele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</si>
  <si>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</si>
  <si>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</si>
  <si>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</si>
  <si>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</si>
  <si>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</si>
  <si>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</si>
  <si>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</si>
  <si>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</si>
  <si>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Příjmy společníků obchodní korporace ze závislé činnosti</t>
  </si>
  <si>
    <t>Zákonné sociální a zdravotní pojištění</t>
  </si>
  <si>
    <t>Ostatní sociální pojištění</t>
  </si>
  <si>
    <t>Zákonné sociální náklady</t>
  </si>
  <si>
    <t>Ostatní sociální náklady</t>
  </si>
  <si>
    <t>Daň silniční</t>
  </si>
  <si>
    <t>Daň z nemovitých věcí</t>
  </si>
  <si>
    <t>Zůstatková cena prodaného dlouhodob. nehmot. a hmot. majetku</t>
  </si>
  <si>
    <t>Dary</t>
  </si>
  <si>
    <t>Smluvní pokuty a úroky z prodlení</t>
  </si>
  <si>
    <t>Ostatní pokuty a penále</t>
  </si>
  <si>
    <t>Odpis pohledávky</t>
  </si>
  <si>
    <t>Manka a škody z provozní činnosti</t>
  </si>
  <si>
    <t>Odpisy dlouhodobého nehmotného a hmotného majetku</t>
  </si>
  <si>
    <t>Tvorba a zúčtování rezerv podle zvláštních právních předpisů</t>
  </si>
  <si>
    <t>Tvorba a zúčtování ostatních rezerv</t>
  </si>
  <si>
    <t>Tvorba a zúčtování komplexních nákladů příštích období</t>
  </si>
  <si>
    <t>Zúčtování oprávky k oceňovacímu rozdílu k nabytému majetku</t>
  </si>
  <si>
    <t>Tvorba a zúčtování zákonných opravných položek v provozní činnosti</t>
  </si>
  <si>
    <t>Náklady z přecenění cenných papírů</t>
  </si>
  <si>
    <t>Náklady z derivátových operací</t>
  </si>
  <si>
    <t>Manka a škody na finančním majetku</t>
  </si>
  <si>
    <t>Tvorba a zúčtování finančních rezerv</t>
  </si>
  <si>
    <t>Tvorba a zúčtování opravných položek ve finanční činnosti</t>
  </si>
  <si>
    <t>Dodatečné odvody daně z příjmů</t>
  </si>
  <si>
    <t>Tvorba a zúčtování rezervy na daň z příjmů</t>
  </si>
  <si>
    <t>Tržby za vlastní výrobky</t>
  </si>
  <si>
    <t>Tržby z prodeje služeb</t>
  </si>
  <si>
    <t>Tržby za zboží</t>
  </si>
  <si>
    <t>Změna stavu nedokončené výroby</t>
  </si>
  <si>
    <t>Změna stavu výrobků</t>
  </si>
  <si>
    <t>Změna stavu zvířat</t>
  </si>
  <si>
    <t>Aktivace materiálu a zboží</t>
  </si>
  <si>
    <t>Aktivace vnitropodnikových služeb</t>
  </si>
  <si>
    <t>Aktivace dlouhodobého nehmotného majetku</t>
  </si>
  <si>
    <t>Aktivace dlouhodobého hmotného majetku</t>
  </si>
  <si>
    <t>Tržby z prodeje dlouhodobého nehmotného a hmotného majetku</t>
  </si>
  <si>
    <t>Výnosy z odepsaných pohledávek</t>
  </si>
  <si>
    <t>Výnosy z derivátových operací</t>
  </si>
  <si>
    <t/>
  </si>
  <si>
    <t>111</t>
  </si>
  <si>
    <t>112</t>
  </si>
  <si>
    <t>119</t>
  </si>
  <si>
    <t>121</t>
  </si>
  <si>
    <t>122</t>
  </si>
  <si>
    <t>123</t>
  </si>
  <si>
    <t>124</t>
  </si>
  <si>
    <t>131</t>
  </si>
  <si>
    <t>132</t>
  </si>
  <si>
    <t>139</t>
  </si>
  <si>
    <t>151</t>
  </si>
  <si>
    <t>152</t>
  </si>
  <si>
    <t>153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</si>
  <si>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</si>
  <si>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</si>
  <si>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</si>
  <si>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</si>
  <si>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</si>
  <si>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</si>
  <si>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</si>
  <si>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</si>
  <si>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</si>
  <si>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211</t>
  </si>
  <si>
    <t>213</t>
  </si>
  <si>
    <t>221</t>
  </si>
  <si>
    <t>231</t>
  </si>
  <si>
    <t>232</t>
  </si>
  <si>
    <t>241</t>
  </si>
  <si>
    <t>249</t>
  </si>
  <si>
    <t>251</t>
  </si>
  <si>
    <t>252</t>
  </si>
  <si>
    <t>253</t>
  </si>
  <si>
    <t>255</t>
  </si>
  <si>
    <t>256</t>
  </si>
  <si>
    <t>257</t>
  </si>
  <si>
    <t>259</t>
  </si>
  <si>
    <t>261</t>
  </si>
  <si>
    <t>291</t>
  </si>
  <si>
    <t>311</t>
  </si>
  <si>
    <t>313</t>
  </si>
  <si>
    <t>314</t>
  </si>
  <si>
    <t>315</t>
  </si>
  <si>
    <t>321</t>
  </si>
  <si>
    <t>322</t>
  </si>
  <si>
    <t>324</t>
  </si>
  <si>
    <t>325</t>
  </si>
  <si>
    <t>331</t>
  </si>
  <si>
    <t>333</t>
  </si>
  <si>
    <t>335</t>
  </si>
  <si>
    <t>336</t>
  </si>
  <si>
    <t>341</t>
  </si>
  <si>
    <t>342</t>
  </si>
  <si>
    <t>343</t>
  </si>
  <si>
    <t>345</t>
  </si>
  <si>
    <t>346</t>
  </si>
  <si>
    <t>347</t>
  </si>
  <si>
    <t>351</t>
  </si>
  <si>
    <t>352</t>
  </si>
  <si>
    <t>353</t>
  </si>
  <si>
    <t>354</t>
  </si>
  <si>
    <t>355</t>
  </si>
  <si>
    <t>358</t>
  </si>
  <si>
    <t>361</t>
  </si>
  <si>
    <t>362</t>
  </si>
  <si>
    <t>364</t>
  </si>
  <si>
    <t>365</t>
  </si>
  <si>
    <t>366</t>
  </si>
  <si>
    <t>367</t>
  </si>
  <si>
    <t>368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</si>
  <si>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</si>
  <si>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</si>
  <si>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</si>
  <si>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</si>
  <si>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</si>
  <si>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</si>
  <si>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</si>
  <si>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</si>
  <si>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</si>
  <si>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381</t>
  </si>
  <si>
    <t>382</t>
  </si>
  <si>
    <t>383</t>
  </si>
  <si>
    <t>384</t>
  </si>
  <si>
    <t>385</t>
  </si>
  <si>
    <t>388</t>
  </si>
  <si>
    <t>389</t>
  </si>
  <si>
    <t>391</t>
  </si>
  <si>
    <t>395</t>
  </si>
  <si>
    <t>398</t>
  </si>
  <si>
    <t>411</t>
  </si>
  <si>
    <t>412</t>
  </si>
  <si>
    <t>413</t>
  </si>
  <si>
    <t>414</t>
  </si>
  <si>
    <t>416</t>
  </si>
  <si>
    <t>417</t>
  </si>
  <si>
    <t>418</t>
  </si>
  <si>
    <t>419</t>
  </si>
  <si>
    <t>421</t>
  </si>
  <si>
    <t>422</t>
  </si>
  <si>
    <t>423</t>
  </si>
  <si>
    <t>426</t>
  </si>
  <si>
    <t>427</t>
  </si>
  <si>
    <t>428</t>
  </si>
  <si>
    <t>429</t>
  </si>
  <si>
    <t>431</t>
  </si>
  <si>
    <t>432</t>
  </si>
  <si>
    <t>451</t>
  </si>
  <si>
    <t>453</t>
  </si>
  <si>
    <t>459</t>
  </si>
  <si>
    <t>461</t>
  </si>
  <si>
    <t>471</t>
  </si>
  <si>
    <t>472</t>
  </si>
  <si>
    <t>473</t>
  </si>
  <si>
    <t>474</t>
  </si>
  <si>
    <t>475</t>
  </si>
  <si>
    <t>478</t>
  </si>
  <si>
    <t>479</t>
  </si>
  <si>
    <t>481</t>
  </si>
  <si>
    <t>491</t>
  </si>
  <si>
    <t>501</t>
  </si>
  <si>
    <t>502</t>
  </si>
  <si>
    <t>503</t>
  </si>
  <si>
    <t>504</t>
  </si>
  <si>
    <t>511</t>
  </si>
  <si>
    <t>512</t>
  </si>
  <si>
    <t>513</t>
  </si>
  <si>
    <t>518</t>
  </si>
  <si>
    <t>521</t>
  </si>
  <si>
    <t>522</t>
  </si>
  <si>
    <t>523</t>
  </si>
  <si>
    <t>524</t>
  </si>
  <si>
    <t>525</t>
  </si>
  <si>
    <t>526</t>
  </si>
  <si>
    <t>527</t>
  </si>
  <si>
    <t>528</t>
  </si>
  <si>
    <t>531</t>
  </si>
  <si>
    <t>532</t>
  </si>
  <si>
    <t>538</t>
  </si>
  <si>
    <t>541</t>
  </si>
  <si>
    <t>542</t>
  </si>
  <si>
    <t>543</t>
  </si>
  <si>
    <t>544</t>
  </si>
  <si>
    <t>545</t>
  </si>
  <si>
    <t>546</t>
  </si>
  <si>
    <t>548</t>
  </si>
  <si>
    <t>549</t>
  </si>
  <si>
    <t>551</t>
  </si>
  <si>
    <t>552</t>
  </si>
  <si>
    <t>554</t>
  </si>
  <si>
    <t>555</t>
  </si>
  <si>
    <t>557</t>
  </si>
  <si>
    <t>558</t>
  </si>
  <si>
    <t>559</t>
  </si>
  <si>
    <t>561</t>
  </si>
  <si>
    <t>562</t>
  </si>
  <si>
    <t>563</t>
  </si>
  <si>
    <t>564</t>
  </si>
  <si>
    <t>566</t>
  </si>
  <si>
    <t>567</t>
  </si>
  <si>
    <t>568</t>
  </si>
  <si>
    <t>569</t>
  </si>
  <si>
    <t>574</t>
  </si>
  <si>
    <t>579</t>
  </si>
  <si>
    <t>581</t>
  </si>
  <si>
    <t>582</t>
  </si>
  <si>
    <t>584</t>
  </si>
  <si>
    <t>591</t>
  </si>
  <si>
    <t>592</t>
  </si>
  <si>
    <t>593</t>
  </si>
  <si>
    <t>595</t>
  </si>
  <si>
    <t>596</t>
  </si>
  <si>
    <t>597</t>
  </si>
  <si>
    <t>598</t>
  </si>
  <si>
    <t>599</t>
  </si>
  <si>
    <t>601</t>
  </si>
  <si>
    <t>602</t>
  </si>
  <si>
    <t>604</t>
  </si>
  <si>
    <t>641</t>
  </si>
  <si>
    <t>642</t>
  </si>
  <si>
    <t>644</t>
  </si>
  <si>
    <t>646</t>
  </si>
  <si>
    <t>648</t>
  </si>
  <si>
    <t>661</t>
  </si>
  <si>
    <t>662</t>
  </si>
  <si>
    <t>663</t>
  </si>
  <si>
    <t>664</t>
  </si>
  <si>
    <t>665</t>
  </si>
  <si>
    <t>666</t>
  </si>
  <si>
    <t>667</t>
  </si>
  <si>
    <t>668</t>
  </si>
  <si>
    <t>697</t>
  </si>
  <si>
    <t>Název účtu</t>
  </si>
  <si>
    <t>Kontrolní součet</t>
  </si>
  <si>
    <t>Rozdíl</t>
  </si>
  <si>
    <t>Stav aktiva / náklady v tis. Kč</t>
  </si>
  <si>
    <t>Stav pasiva / výnosy v tis. Kč</t>
  </si>
  <si>
    <t>Hosp. výsledek</t>
  </si>
  <si>
    <t>Stav aktiva / náklady v tis. Kč - korekce 1</t>
  </si>
  <si>
    <t>Stav pasiva / výnosy v tis. Kč - korekce 1</t>
  </si>
  <si>
    <t>Max náklad</t>
  </si>
  <si>
    <t>Max výnos</t>
  </si>
  <si>
    <t>HV - zaokrouhlení</t>
  </si>
  <si>
    <t>Max aktiva</t>
  </si>
  <si>
    <t>Max pasiva</t>
  </si>
  <si>
    <t>Stav aktiva / náklady v tis. Kč - korekce 2</t>
  </si>
  <si>
    <t>Stav pasiva / výnosy v tis. Kč - korekce 2</t>
  </si>
  <si>
    <t>Rozdíl MD / Dal*)</t>
  </si>
  <si>
    <t>Stav aktiva / náklady v Kč           = K VYPLNĚNÍ</t>
  </si>
  <si>
    <t>Stav pasiva / výnosy v Kč           = K VYPLNĚNÍ</t>
  </si>
  <si>
    <t>Pohledávky z obchodních vztahů - jen KRÁTKODOBÉ</t>
  </si>
  <si>
    <t>Pohledávky z obchodních vztahů - jen DLOUHODOBÉ</t>
  </si>
  <si>
    <t>Pohledávky za eskontované cenné papíry - jen KRÁTKODOBÉ</t>
  </si>
  <si>
    <t>Poskytnuté zálohy a závdavky - jen KRÁTKODOBÉ</t>
  </si>
  <si>
    <t>Ostatní pohledávky - jen KRÁTKODOBÉ</t>
  </si>
  <si>
    <t>Pohledávky za eskontované cenné papíry - jen DLOUHODOBÉ</t>
  </si>
  <si>
    <t>Poskytnuté zálohy a závdavky - jen DLOUHODOBÉ</t>
  </si>
  <si>
    <t>Ostatní pohledávky - jen DLOUHODOBÉ</t>
  </si>
  <si>
    <t>Pohledávky - ovládaná nebo ovládající osoba - jen KRÁTKODOBÉ</t>
  </si>
  <si>
    <t>Pohledávky - podstatný vliv - jen KRÁTKODOBÉ</t>
  </si>
  <si>
    <t>Ostatní pohledávky za společníky obchodní korporace - jen DLOUHODOBÉ</t>
  </si>
  <si>
    <t>Pohledávky za společníky sdruženými ve společnosti - jen DLOUHODOBÉ</t>
  </si>
  <si>
    <t>Pohledávky - podstatný vliv - jen DLOUHODOBÉ</t>
  </si>
  <si>
    <t>Pohledávky - ovládaná nebo ovládající osoba - jen DLOUHODOBÉ</t>
  </si>
  <si>
    <t>Jiné pohledávky  - jen KRÁTKODOBÉ</t>
  </si>
  <si>
    <t>Pohledávky z emitovaných dluhopisů - jen DLOUHODOBÉ</t>
  </si>
  <si>
    <t>Pohledávky z emitovaných dluhopisů - jen KRÁTKODOBÉ</t>
  </si>
  <si>
    <t>Pohledávky z prodeje obchodního závodu - jen DLOUHODOBÉ</t>
  </si>
  <si>
    <t>Pohledávky z prodeje obchodního závodu - jen KRÁTKODOBÉ</t>
  </si>
  <si>
    <t>Jiné pohledávky  - jen DLOUHODOBÉ</t>
  </si>
  <si>
    <t>Ážio</t>
  </si>
  <si>
    <t>Oceňovací rozdíly z přecenění při přeměnách obchodních korporací</t>
  </si>
  <si>
    <t>Rozdíly z přeměn obchodních korporací</t>
  </si>
  <si>
    <t>Rozdíly z ocenění při přeměnách obchodních korporací</t>
  </si>
  <si>
    <t>Rezervní fond</t>
  </si>
  <si>
    <t>Jiný výsledek hospodaření minulých let</t>
  </si>
  <si>
    <t>103</t>
  </si>
  <si>
    <t>TENTO FORMULÁŘ UMOŽNUJE VYPLNIT STAVY ÚČTŮ Z ÚČETNICTVÍ PŘES TABULKU UCETNI_DATA, Z KTERÉ JSOU POTÉ VYGENEROVÁNY VŠECHNY VÝKAZY. POKUD TUTO FUNKČNOST NEPOTŘEBUJETE VYUŽÍT, MŮŽETE VYPLŇOVAT PŘÍMO FINANČNÍ VÝKAZY.</t>
  </si>
  <si>
    <t>Formulář obsahuje komplexní účetní závěrku pro podnikatele v plném rozsahu platnou pro účetní období končící v kalendářním roce 2015. Skládá se z rozvahy, výsledovky, přílohy k účetní závěrce, výkazu cash flow a výkazu změn vlastního kapitálu. Formulář není nijak omezen, avšak pracuje správně jen s hodnotami menšími než 10 md. Kč. Formulář umožňuje import účetní závěrky v xml formátu do daňového přiznání.</t>
  </si>
  <si>
    <t>TENTO SOUBOR DÁLE UMOŽŇUJE IMPORTOVAT DATA Z ÚČETNÍ ZÁVĚRKY DO NAŠEHO FORMULÁŘE DAŇOVÉHO PŘIZNÁNÍ DzPPO ( soubor DzPPO16_xml.xlsx ) ZA ÚČELEM JEJICH XML EXPOTU ( viz list Export_do_DzPPO ).</t>
  </si>
  <si>
    <t>2.1</t>
  </si>
  <si>
    <t>2.2</t>
  </si>
  <si>
    <t>4</t>
  </si>
  <si>
    <t>5</t>
  </si>
  <si>
    <t>5.1</t>
  </si>
  <si>
    <t>5.2</t>
  </si>
  <si>
    <t>1.1</t>
  </si>
  <si>
    <t>1.2</t>
  </si>
  <si>
    <t>2</t>
  </si>
  <si>
    <t>3</t>
  </si>
  <si>
    <t>4.1</t>
  </si>
  <si>
    <t>4.2</t>
  </si>
  <si>
    <t>4.3</t>
  </si>
  <si>
    <t>6</t>
  </si>
  <si>
    <t>7</t>
  </si>
  <si>
    <t>7.1</t>
  </si>
  <si>
    <t>7.2</t>
  </si>
  <si>
    <t>020</t>
  </si>
  <si>
    <t>3.1</t>
  </si>
  <si>
    <t>3.2</t>
  </si>
  <si>
    <t>1.3</t>
  </si>
  <si>
    <t>1.4</t>
  </si>
  <si>
    <t>1.5</t>
  </si>
  <si>
    <t>1.5.1</t>
  </si>
  <si>
    <t>1.5.2</t>
  </si>
  <si>
    <t>1.5.3</t>
  </si>
  <si>
    <t>1.5.4</t>
  </si>
  <si>
    <t>2.3</t>
  </si>
  <si>
    <t>2.4</t>
  </si>
  <si>
    <t>2.4.1</t>
  </si>
  <si>
    <t>2.4.2</t>
  </si>
  <si>
    <t>2.4.3</t>
  </si>
  <si>
    <t>2.4.4</t>
  </si>
  <si>
    <t>2.4.5</t>
  </si>
  <si>
    <t>2.4.6</t>
  </si>
  <si>
    <t>2.5</t>
  </si>
  <si>
    <t>B. + C.</t>
  </si>
  <si>
    <t>9.1</t>
  </si>
  <si>
    <t>9.2</t>
  </si>
  <si>
    <t>9.3</t>
  </si>
  <si>
    <t>106</t>
  </si>
  <si>
    <t>109</t>
  </si>
  <si>
    <t>110</t>
  </si>
  <si>
    <t>113</t>
  </si>
  <si>
    <t>114</t>
  </si>
  <si>
    <t>115</t>
  </si>
  <si>
    <t>116</t>
  </si>
  <si>
    <t>117</t>
  </si>
  <si>
    <t>118</t>
  </si>
  <si>
    <t>120</t>
  </si>
  <si>
    <t>8</t>
  </si>
  <si>
    <t>8.1</t>
  </si>
  <si>
    <t>8.2</t>
  </si>
  <si>
    <t>8.3</t>
  </si>
  <si>
    <t>8.4</t>
  </si>
  <si>
    <t>8.5</t>
  </si>
  <si>
    <t>8.6</t>
  </si>
  <si>
    <t>8.7</t>
  </si>
  <si>
    <t>1.</t>
  </si>
  <si>
    <t>2.</t>
  </si>
  <si>
    <t>3.</t>
  </si>
  <si>
    <t>4.</t>
  </si>
  <si>
    <t>5.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</si>
  <si>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</si>
  <si>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</si>
  <si>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</si>
  <si>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</si>
  <si>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</si>
  <si>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</si>
  <si>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</si>
  <si>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</si>
  <si>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</si>
  <si>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VI.</t>
  </si>
  <si>
    <t>BALANCE SHEET</t>
  </si>
  <si>
    <t>in a full format</t>
  </si>
  <si>
    <t>Comercial name or other name of an accounting unit</t>
  </si>
  <si>
    <t>Registered office or adress of an accounting unit</t>
  </si>
  <si>
    <t>(in thousand of Czech Crowns)</t>
  </si>
  <si>
    <t>Minimum compulsory information under Regulation 500/2002 Coll.</t>
  </si>
  <si>
    <t>ASSETS</t>
  </si>
  <si>
    <t>Current accounting period</t>
  </si>
  <si>
    <t>period</t>
  </si>
  <si>
    <t>Previous</t>
  </si>
  <si>
    <t>Gross</t>
  </si>
  <si>
    <t>Adjustment</t>
  </si>
  <si>
    <t>Net</t>
  </si>
  <si>
    <t>Row</t>
  </si>
  <si>
    <t>Receivables from subscriptions</t>
  </si>
  <si>
    <t>Research and development</t>
  </si>
  <si>
    <t>Other valuable rights</t>
  </si>
  <si>
    <t>Goodwill (+/-)</t>
  </si>
  <si>
    <t>Other intangible fixed assets</t>
  </si>
  <si>
    <t>Advance payments for intangible fixes assets</t>
  </si>
  <si>
    <t>Intangible fixed assets under construction</t>
  </si>
  <si>
    <t>TOTAL ASSETS (r. 02 + 03 + 37 + 74)</t>
  </si>
  <si>
    <t>Fixed assets (r. 04 + 14 + 28)</t>
  </si>
  <si>
    <t>Intagible fixed assets (r. 05 + 06 + 09 to 11)</t>
  </si>
  <si>
    <t>Valuable rights (r. 07 + 08)</t>
  </si>
  <si>
    <t>Advance payments for intangible fixed assets and intangible fixed assets under construction (r. 12 + 13)</t>
  </si>
  <si>
    <t>Lands and Constructions (r. 16 + 17)</t>
  </si>
  <si>
    <t>Tangible fixed assets  (r. 15 + 18 to 20 +24)</t>
  </si>
  <si>
    <t>Constructions</t>
  </si>
  <si>
    <t>Lands</t>
  </si>
  <si>
    <t>Equipment</t>
  </si>
  <si>
    <t>Adjustment to acquired assets</t>
  </si>
  <si>
    <t>Other tangible fixed assets (r. 21 + 22 + 23)</t>
  </si>
  <si>
    <t>Perennial corps</t>
  </si>
  <si>
    <t>Breeding and draught animals</t>
  </si>
  <si>
    <t>Other tangible fixed assets</t>
  </si>
  <si>
    <t>Advance payments for tangible fixes assets</t>
  </si>
  <si>
    <t>Tangible fixed assets under construction</t>
  </si>
  <si>
    <t>Advance payments for tangible fixed assets and tangible fixed assets under construction (r. 25 + 26)</t>
  </si>
  <si>
    <t>IC</t>
  </si>
  <si>
    <t>Advance payments for long-term financial assets</t>
  </si>
  <si>
    <t>Other financial investments</t>
  </si>
  <si>
    <t>Other financial investments (r. 35 + 36)</t>
  </si>
  <si>
    <t>Other loans</t>
  </si>
  <si>
    <t>Loans - substantial influence</t>
  </si>
  <si>
    <t>Shares - substantial influence</t>
  </si>
  <si>
    <t>Loans - controlled and controlling organizations</t>
  </si>
  <si>
    <t>Shares - controlled and controlling organizations</t>
  </si>
  <si>
    <t>Other securities and shares</t>
  </si>
  <si>
    <t>Long-term financial assets  (r. 28 to 34)</t>
  </si>
  <si>
    <t>Current accounting perioe</t>
  </si>
  <si>
    <t>Current assets (r. 38 + 46 + 68 + 71)</t>
  </si>
  <si>
    <t>Inventory (r. 39 + 40 + 41 + 44 + 45)</t>
  </si>
  <si>
    <t>Materials</t>
  </si>
  <si>
    <t>Work in progress and semi-products</t>
  </si>
  <si>
    <t>Finished products and merchandise (r. 42 + 43)</t>
  </si>
  <si>
    <t>Finished products</t>
  </si>
  <si>
    <t>Merchandise</t>
  </si>
  <si>
    <t>Animals</t>
  </si>
  <si>
    <t>Advance payments for inventory</t>
  </si>
  <si>
    <t>Receivables  (r. 47 + 57)</t>
  </si>
  <si>
    <t>Trade receivables</t>
  </si>
  <si>
    <t>Receivables - controlled and controlling organizations</t>
  </si>
  <si>
    <t>Receivables - accounting unist with substantial influence</t>
  </si>
  <si>
    <t>Deffered tax receivable</t>
  </si>
  <si>
    <t>Receivables from partners</t>
  </si>
  <si>
    <t>Long-term deposits given</t>
  </si>
  <si>
    <t>Estimated receivable</t>
  </si>
  <si>
    <t>Other receivables</t>
  </si>
  <si>
    <t>Long-term receivables (r. 48 to 52)</t>
  </si>
  <si>
    <t>Other receivables (r. 53 to 56)</t>
  </si>
  <si>
    <t>Short-term receivables (r. 58 to 61)</t>
  </si>
  <si>
    <t>Other receivables (r. 62 to 67)</t>
  </si>
  <si>
    <t>Recaivables from social security and health insurance</t>
  </si>
  <si>
    <t>Due from state - tax receivable</t>
  </si>
  <si>
    <t>Short-term doposits given</t>
  </si>
  <si>
    <t>Other receivable</t>
  </si>
  <si>
    <t>Short-term financial assets  (r. 69 +70)</t>
  </si>
  <si>
    <t>Accruals (r. 75 to 77)</t>
  </si>
  <si>
    <t>Deferred expenses</t>
  </si>
  <si>
    <t>Complex deferred costs</t>
  </si>
  <si>
    <t>Deferred income</t>
  </si>
  <si>
    <t>Cash</t>
  </si>
  <si>
    <t>Bank accounts</t>
  </si>
  <si>
    <t>Cash and bank accounts (r. 72 +73)</t>
  </si>
  <si>
    <t>Other short-term financial assets</t>
  </si>
  <si>
    <t>LIABILITIES</t>
  </si>
  <si>
    <t>Current</t>
  </si>
  <si>
    <t>Previos</t>
  </si>
  <si>
    <t>TOTAL LIABILITIES (r. 79 + 101 + 141)</t>
  </si>
  <si>
    <t>Registered capital (r. 81 to 83)</t>
  </si>
  <si>
    <t>Registered capital</t>
  </si>
  <si>
    <t>Changes of registered capital (+/-)</t>
  </si>
  <si>
    <t>Ownership interests (-)</t>
  </si>
  <si>
    <t>Share premium and capital funds (r. 85 + 86)</t>
  </si>
  <si>
    <t>Capital funds (r. 87 to 91)</t>
  </si>
  <si>
    <t>Other capital funds</t>
  </si>
  <si>
    <t>Diferences from revaluation of assets and liabilities (+/-)</t>
  </si>
  <si>
    <t>Diferences from revaluation in tranformation of companies (+/-)</t>
  </si>
  <si>
    <t>Diferences from tranformation of companies (+/-)</t>
  </si>
  <si>
    <t>Diferences from valuation in tranformation of companies (+/-)</t>
  </si>
  <si>
    <t>Funds from earnings (r. 93 + 94)</t>
  </si>
  <si>
    <t>Other reserve funds</t>
  </si>
  <si>
    <t>Statutory and other funds</t>
  </si>
  <si>
    <t>Retained earnings from previous years</t>
  </si>
  <si>
    <t>Accumulated losses from previous years</t>
  </si>
  <si>
    <t>Other profit/loss - previous years (+/-)</t>
  </si>
  <si>
    <t xml:space="preserve">Profit/loss - current year (+/-) </t>
  </si>
  <si>
    <t>/r. 01 - (+ 80 + 84 + 92 + 95 - 100 + 101 + 141)/</t>
  </si>
  <si>
    <t>Decided on advance for payment of a profit share (-)</t>
  </si>
  <si>
    <t>Other sources (r. 102 + 107)</t>
  </si>
  <si>
    <t>Reserves for pension and similar payables</t>
  </si>
  <si>
    <t>Income tax reserves</t>
  </si>
  <si>
    <t>Reserves under special statutory regulations</t>
  </si>
  <si>
    <t>Other reserves</t>
  </si>
  <si>
    <t>Payables  (r. 108 + 123)</t>
  </si>
  <si>
    <t>Reserves (r. 103 to 106)</t>
  </si>
  <si>
    <t>Long-term payables (r. 109 + 112 to 119)</t>
  </si>
  <si>
    <t>Profit/loss - previous years  (+/-) (r. 96 to 98)</t>
  </si>
  <si>
    <t>Trade payables</t>
  </si>
  <si>
    <t>Payables - controlled and controlling organizations</t>
  </si>
  <si>
    <t>Payables - accounting units with substantial influence</t>
  </si>
  <si>
    <t>Deffered tax liability</t>
  </si>
  <si>
    <t>Other payables (r. 120 - 122)</t>
  </si>
  <si>
    <t>Other payables</t>
  </si>
  <si>
    <t>Estimated payables</t>
  </si>
  <si>
    <t>Payable to partners</t>
  </si>
  <si>
    <t>Long-term notes payables</t>
  </si>
  <si>
    <t>Long-term advances received</t>
  </si>
  <si>
    <t>Issues bonds (r. 110 + 111)</t>
  </si>
  <si>
    <t>Other bonds</t>
  </si>
  <si>
    <t>Issues bonds (r. 125 + 126)</t>
  </si>
  <si>
    <t>Short-term payables (r. 124 + 127 to 133)</t>
  </si>
  <si>
    <t>Short-term deposits received</t>
  </si>
  <si>
    <t>Other payables (r. 134 to 140)</t>
  </si>
  <si>
    <t>Payroll</t>
  </si>
  <si>
    <t>Payables to social securities and health insurance</t>
  </si>
  <si>
    <t>Due from state - tax liabilities and subsidies</t>
  </si>
  <si>
    <t>Short-term accomodations</t>
  </si>
  <si>
    <t>Short-term notes payables</t>
  </si>
  <si>
    <t>Accruals (r. 142 + 143)</t>
  </si>
  <si>
    <t>Accrued expenses</t>
  </si>
  <si>
    <t>Deffered revenues</t>
  </si>
  <si>
    <t>PROFIT/LOSS ACCOUNT</t>
  </si>
  <si>
    <t>(in thousands of Czech Crowns)</t>
  </si>
  <si>
    <t>Profit/Loss Account</t>
  </si>
  <si>
    <t xml:space="preserve">Previous </t>
  </si>
  <si>
    <t>Operating profit/loss (+/-)</t>
  </si>
  <si>
    <t>(r. 01 + 02 - 03 - 07 - 08 - 09 - 14 + 20 - 24)</t>
  </si>
  <si>
    <t>Revenues from sold goods</t>
  </si>
  <si>
    <t>Capitalisation (-)</t>
  </si>
  <si>
    <t>Change in inventory of own products (+/-)</t>
  </si>
  <si>
    <t>Services</t>
  </si>
  <si>
    <t>Consumption of material and energy</t>
  </si>
  <si>
    <t>Production consumption (r. 04 + 05 + 06)</t>
  </si>
  <si>
    <t>Personal expenses (r. 10 + 11)</t>
  </si>
  <si>
    <t>Wages and salaries</t>
  </si>
  <si>
    <t>Social security, healt insurance and other expenses (r. 12 + 13)</t>
  </si>
  <si>
    <t>Other expenses</t>
  </si>
  <si>
    <t>Social security and healt insurance expenses</t>
  </si>
  <si>
    <t xml:space="preserve">Other operating revenues (r. 21 + 22 + 23) </t>
  </si>
  <si>
    <t>Revenues from disposals of fixed assets</t>
  </si>
  <si>
    <t>Revenues from disposals of materials</t>
  </si>
  <si>
    <t>Other operating revenues</t>
  </si>
  <si>
    <t>Other operating expenses (r. 25 to 29)</t>
  </si>
  <si>
    <t>Net book value of sold fixed assets</t>
  </si>
  <si>
    <t>Net book value of sold material</t>
  </si>
  <si>
    <t>Taxes and fees</t>
  </si>
  <si>
    <t>Reserves and complex deferred costs</t>
  </si>
  <si>
    <t>Other operating expenses</t>
  </si>
  <si>
    <t>Expenses on sold goods</t>
  </si>
  <si>
    <t>Revenues from long-term financial assets - shares (r. 32 + 33)</t>
  </si>
  <si>
    <t>Revenues from shares - controlled and controlling organizations</t>
  </si>
  <si>
    <t>Other revenues from shares</t>
  </si>
  <si>
    <t>Revenues from other long-term financial assets (r. 36 + 37)</t>
  </si>
  <si>
    <t>Revenues from other long-term financial assets</t>
  </si>
  <si>
    <t>Revenues from other long-term financial assets - controlled and controlling organizations</t>
  </si>
  <si>
    <t>Interest revenues  (r. 40 + 41)</t>
  </si>
  <si>
    <t>Interest revenues - controlled and controlling organizations</t>
  </si>
  <si>
    <t>Other interest revenues</t>
  </si>
  <si>
    <t>Interest expenses  (r. 44 + 45)</t>
  </si>
  <si>
    <t>Interest expenses - controlled and controlling organizations</t>
  </si>
  <si>
    <t>Other interest expenses</t>
  </si>
  <si>
    <t>Other financial expenses</t>
  </si>
  <si>
    <t>Other financial reveneus</t>
  </si>
  <si>
    <t>Profit/Loss from financial operatioons ( +/- )</t>
  </si>
  <si>
    <t>(r. 31 - 34 + 35 - 38 + 39 - 42 - 43 +46 - 47)</t>
  </si>
  <si>
    <t>Income tax (r. 51 + 52)</t>
  </si>
  <si>
    <t>Income tax - due tax</t>
  </si>
  <si>
    <t>Income tax - tax deferred</t>
  </si>
  <si>
    <t>Profit/Loss before tax (+/-)  (r. 30 + 48)</t>
  </si>
  <si>
    <t>Transfer profit (loss) to partners (+/-)</t>
  </si>
  <si>
    <t>Profit/Loss of current accounting period (+/-)  (r. 53 - 54)</t>
  </si>
  <si>
    <t>CASH FLOW STATEMENT</t>
  </si>
  <si>
    <t>STATEMENT OF CHANGES IN EQUITY</t>
  </si>
  <si>
    <t>Opening balance</t>
  </si>
  <si>
    <t>Increase</t>
  </si>
  <si>
    <t>Decrease</t>
  </si>
  <si>
    <t>Closing balance</t>
  </si>
  <si>
    <t xml:space="preserve">Authorized capital registered in the Commercial </t>
  </si>
  <si>
    <t>Authorized capital unregistered in the Commercial Register</t>
  </si>
  <si>
    <t>Total A +/- B</t>
  </si>
  <si>
    <t>Own shares and ownership interests</t>
  </si>
  <si>
    <t>Total A +/- B +/- D</t>
  </si>
  <si>
    <t>Share premuim</t>
  </si>
  <si>
    <t>Reserve funs</t>
  </si>
  <si>
    <t>Other funds from earnings</t>
  </si>
  <si>
    <t>Capital reserve</t>
  </si>
  <si>
    <t>Differences from revaluation not included in trading loss/profit</t>
  </si>
  <si>
    <t>Profit of previous reporting periods</t>
  </si>
  <si>
    <t>Loss of previous reporting periods</t>
  </si>
  <si>
    <t>Profit/Loss for the reporting period after taxation</t>
  </si>
  <si>
    <t>Total</t>
  </si>
  <si>
    <t>Balance of cash on hand and financial equivalents as at the beginning of reporting period</t>
  </si>
  <si>
    <t>Cash flows from running activities</t>
  </si>
  <si>
    <t>Accounting profit/loss from running activities before taxation</t>
  </si>
  <si>
    <t>Adjustments by non-cash operations</t>
  </si>
  <si>
    <t>Depreciation of fixed assets and amortization of adjustments to acquired assets</t>
  </si>
  <si>
    <t>Change in balance of adjustments, reserves</t>
  </si>
  <si>
    <t>Profit from sales of fixed assets</t>
  </si>
  <si>
    <t>Revenue from shares in profit</t>
  </si>
  <si>
    <t xml:space="preserve">Accounted for interest expense, exclusive of interest capitalization and accounted for credit interest </t>
  </si>
  <si>
    <t>Possible adjustments by other non-cash operations</t>
  </si>
  <si>
    <t>Net cash flow from running activities before taxation, changes in working capital</t>
  </si>
  <si>
    <t>Change in non-cash items of working capital</t>
  </si>
  <si>
    <t>Change in balance of receivables from running activities, temporary assets accounts</t>
  </si>
  <si>
    <t>Change in balance of short-term payables from running activities, temporary liability accounts</t>
  </si>
  <si>
    <t>Change in balance of inventory</t>
  </si>
  <si>
    <t>Change in balance of current liquid assets not included in cash or equivalents</t>
  </si>
  <si>
    <t>Net cash flow from running activities before taxation</t>
  </si>
  <si>
    <t>Interests received</t>
  </si>
  <si>
    <t>Income tax for running activities and additional tax assessments for previous periods</t>
  </si>
  <si>
    <t>Income and expense on unusual and/or extraordinary items, including income tax</t>
  </si>
  <si>
    <t>Net cas flow from running activities</t>
  </si>
  <si>
    <t>Cash flows from investing activities</t>
  </si>
  <si>
    <t>Expense on fixed assets acquisition</t>
  </si>
  <si>
    <t>Income from fixed assets sales</t>
  </si>
  <si>
    <t>Loans to related parties</t>
  </si>
  <si>
    <t>Net cash flow from investing activities</t>
  </si>
  <si>
    <t>Cash flows from financing activities</t>
  </si>
  <si>
    <t>Change in balance of long-term or short-term payables</t>
  </si>
  <si>
    <t>Impact of changes in equity on cash on hand and financial equivalents</t>
  </si>
  <si>
    <t>Increase in cash on hand as a result of increased registered capital, share premium etc.</t>
  </si>
  <si>
    <t>Payment of share in equity to partners</t>
  </si>
  <si>
    <t>Other contributions of cash by partners and shareholders</t>
  </si>
  <si>
    <t>Loss coverage by partners</t>
  </si>
  <si>
    <t>Direct debit fund payments</t>
  </si>
  <si>
    <t>Paid shares in profit, including taxes paid</t>
  </si>
  <si>
    <t>Net cash flow from financing activities</t>
  </si>
  <si>
    <t>Net increase/decrease in cash on hand</t>
  </si>
  <si>
    <t>Balance of cash on hand and financial equivalents as at the end of reporting period</t>
  </si>
  <si>
    <t>Signature of statutory body or individual who is the accounting unit</t>
  </si>
  <si>
    <t>Person responsible for preparation of financial statements (name and signature)</t>
  </si>
  <si>
    <t>Date of dispatch</t>
  </si>
  <si>
    <t>Exchangeable obligations</t>
  </si>
  <si>
    <t>Liabilities to credit institutions</t>
  </si>
  <si>
    <t>TYPE CLASSIFICATION</t>
  </si>
  <si>
    <t>Revenues from the sale of own products and services</t>
  </si>
  <si>
    <t>Costs spent for sold shares</t>
  </si>
  <si>
    <t>Costs related to other fixed financial assets</t>
  </si>
  <si>
    <t>Value adjustments and reserves in the financial area</t>
  </si>
  <si>
    <t>Net turnover for the accounting period = I. + II. + III. + IV. + V. + VI. + VII</t>
  </si>
  <si>
    <t>Paid interest with the exception of interest included in fixed assets pricing</t>
  </si>
  <si>
    <t>Balance sheet</t>
  </si>
  <si>
    <t>Profit/loss account</t>
  </si>
  <si>
    <t>Cash flow statement</t>
  </si>
  <si>
    <t>Statement of changes in equity</t>
  </si>
  <si>
    <t>to</t>
  </si>
  <si>
    <t>Trade Name</t>
  </si>
  <si>
    <t>FINAL ACCOUNTS IN A FULL FORMAT</t>
  </si>
  <si>
    <t>Content of Final Accounts</t>
  </si>
  <si>
    <t>Tax ID number</t>
  </si>
  <si>
    <t>page</t>
  </si>
  <si>
    <t>number of pages</t>
  </si>
  <si>
    <t>Current accounting period from</t>
  </si>
  <si>
    <t>Previous accounting period from</t>
  </si>
  <si>
    <t>Legal form of the entity:</t>
  </si>
  <si>
    <t>Scope of business:</t>
  </si>
  <si>
    <t xml:space="preserve">Stock value adjustments </t>
  </si>
  <si>
    <t>Receivable value adjustments</t>
  </si>
  <si>
    <t>Value adjustments of intagible and tangible fixed assets (r. 16 + 17 )</t>
  </si>
  <si>
    <t>Value adjustments of intagible and tangible fixed assets - temporary</t>
  </si>
  <si>
    <t>Value adjustments of intagible and tangible fixed assets - permanent</t>
  </si>
  <si>
    <t>Value adjustments in the operational area (r. 15 + 18 + 19)</t>
  </si>
  <si>
    <t>ID number</t>
  </si>
  <si>
    <t>Authorised Person/Position in accouting unit :</t>
  </si>
  <si>
    <t>Equity (r. 80 + 84 + 92 + 95 + 99 - 100)</t>
  </si>
  <si>
    <t>Payables to banks</t>
  </si>
  <si>
    <t>formulář je platný pro účetní období začínající v roce 2016</t>
  </si>
  <si>
    <t>Profit/Loss after tax  ( +/- ) (r. 49 - 50)</t>
  </si>
  <si>
    <t>XML</t>
  </si>
  <si>
    <t>FORMULÁŘ PRO NAČTENÍ DAT Z ÚČETNÍ ZÁVĚRKY PRO PODNIKATELE ( ve zkrácené i v plném rozsahu )</t>
  </si>
  <si>
    <t xml:space="preserve"> </t>
  </si>
  <si>
    <t>DO DAŇOVÉHO PŘIZNÁNÍ K DANI Z PŘIJMŮ PRÁVNICKÝCH OSOB ZA ROK 2016</t>
  </si>
  <si>
    <t>Postup :</t>
  </si>
  <si>
    <t xml:space="preserve">1. ve vyplněném souboru Účetní závěrky jděte na list "Export do DzPPO", klikněte na červenou buňku vlevo nahoře ( buňka A1 ), stiskněte klávesy Ctrl+A a následně Ctrl+C. </t>
  </si>
  <si>
    <t>2. v souběžně otevřeném souboru Daňového přiznání jděte na list "Účetní_závěrka", klikněte na červenou buňku vlevo nahoře ( buňka A1 ) a stiskněte klávesy Ctrl+V.</t>
  </si>
  <si>
    <t>ROZVAHA</t>
  </si>
  <si>
    <t>AKTIVA</t>
  </si>
  <si>
    <t>PASIVA</t>
  </si>
  <si>
    <t>AKTIVA CELKEM</t>
  </si>
  <si>
    <t>PASIVA CELKEM</t>
  </si>
  <si>
    <t>Vlastní kapitál</t>
  </si>
  <si>
    <t>Dlouhodobý majetek</t>
  </si>
  <si>
    <t>Dlouhodobý nehmotný majetek</t>
  </si>
  <si>
    <t>Vlastní podíly (-)</t>
  </si>
  <si>
    <t>Ážio a kapitálové fondy</t>
  </si>
  <si>
    <t>Ostatní ocenitelná práva</t>
  </si>
  <si>
    <t>Kapitálové fondy</t>
  </si>
  <si>
    <t>Ostatní dlouhodobý nehmotný majetek</t>
  </si>
  <si>
    <t>Poskytnuté zálohy na dlouhodobý nehmotný majetek a nedokončený dlouhodobý nehmotný majetek</t>
  </si>
  <si>
    <t>Oceňovací rozdíly z přecenění majetku a závazků (+/-)</t>
  </si>
  <si>
    <t>Poskytnuté zálohy na dlouhodobý nehmotný majetek</t>
  </si>
  <si>
    <t>Oceňovací rozdíly z přecenění při přeměnách obchodních korporací (+/-)</t>
  </si>
  <si>
    <t>Nedokončený dlouhodobý nehmotný majetek</t>
  </si>
  <si>
    <t>Rozdíly z přeměn obchodních korporací (+/-)</t>
  </si>
  <si>
    <t>Dlouhodobý hmotný majetek</t>
  </si>
  <si>
    <t>Rozdíly z ocenění při přeměnách obchodních korporací (+/-)</t>
  </si>
  <si>
    <t>Pozemky a stavby</t>
  </si>
  <si>
    <t>Fondy ze zisku</t>
  </si>
  <si>
    <t>Ostatní rezervní fond</t>
  </si>
  <si>
    <t>Statutární a ostatní fondy</t>
  </si>
  <si>
    <t>Hmotné movité věci a jejich soubory</t>
  </si>
  <si>
    <t>Výsledek hospodaření minulých let (+/-)</t>
  </si>
  <si>
    <t>Oceňovací rozdíl k nabytému majetku</t>
  </si>
  <si>
    <t>Ostatní dlouhodobý hmotný majetek</t>
  </si>
  <si>
    <t>Neuhrazená ztráta minulých let (-)</t>
  </si>
  <si>
    <t>Jiný výsledek hospodaření minulých let (+/-)</t>
  </si>
  <si>
    <t>Výsledek hospodaření běžného účetního období (+/-)</t>
  </si>
  <si>
    <t>Rozhodnuto o zálohové výplatě podílu na zisku (-)</t>
  </si>
  <si>
    <t>Poskytnuté zálohy na dlouhodobý hmotný majetek a nedokončený dlouhodobý hmotný majetek</t>
  </si>
  <si>
    <t>Cizí zdroje</t>
  </si>
  <si>
    <t>Poskytnuté zálohy na dlouhodobý hmotný majetek</t>
  </si>
  <si>
    <t>Rezervy</t>
  </si>
  <si>
    <t>Nedokončený dlouhodobý hmotný majetek</t>
  </si>
  <si>
    <t>Rezerva na důchody a podobné závazky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</si>
  <si>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</si>
  <si>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</si>
  <si>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</si>
  <si>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</si>
  <si>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Závazky</t>
  </si>
  <si>
    <t>Zápůjčky a úvěry - podstatný vliv</t>
  </si>
  <si>
    <t>Dlouhodobé závazky</t>
  </si>
  <si>
    <t>Vydané dluhopisy</t>
  </si>
  <si>
    <t>Zápůjčky a úvěry - ostatní</t>
  </si>
  <si>
    <t>Vyměnitelné dluhopisy</t>
  </si>
  <si>
    <t>Ostatní dlouhodobý finanční majetek</t>
  </si>
  <si>
    <t>Ostatní dluhopisy</t>
  </si>
  <si>
    <t>Závazky k úvěrovým institucím</t>
  </si>
  <si>
    <t>Poskytnuté zálohy na dlouhodobý finanční majetek</t>
  </si>
  <si>
    <t>Dlouhodobé přijaté zálohy</t>
  </si>
  <si>
    <t>Oběžná aktiva</t>
  </si>
  <si>
    <t>Závazky z obchodních vztahů</t>
  </si>
  <si>
    <t>Zásoby</t>
  </si>
  <si>
    <t>Dlouhodobé směnky k úhradě</t>
  </si>
  <si>
    <t>Materiál</t>
  </si>
  <si>
    <t>Závazky - ovládaná nebo ovládající osoba</t>
  </si>
  <si>
    <t>Nedokončená výroba a polotovary</t>
  </si>
  <si>
    <t>Závazky - podstatný vliv</t>
  </si>
  <si>
    <t>Výrobky a zboží</t>
  </si>
  <si>
    <t>Odložený daňový závazek</t>
  </si>
  <si>
    <t>Závazky - ostatní</t>
  </si>
  <si>
    <t>Zboží</t>
  </si>
  <si>
    <t>Závazky ke společníkům</t>
  </si>
  <si>
    <t>Dohadné účty pasivní</t>
  </si>
  <si>
    <t>Poskytnuté zálohy na zásoby</t>
  </si>
  <si>
    <t>Jiné závazky</t>
  </si>
  <si>
    <t>Pohledávky</t>
  </si>
  <si>
    <t>Krátkodobé závazky</t>
  </si>
  <si>
    <t>Dlouhodobé pohledávky</t>
  </si>
  <si>
    <t>Pohledávky z obchodních vztahů</t>
  </si>
  <si>
    <t>Pohledávky - ovládaná nebo ovládající osoba</t>
  </si>
  <si>
    <t>Pohledávky - podstatný vliv</t>
  </si>
  <si>
    <t>Odložená daňová pohledávka</t>
  </si>
  <si>
    <t>Krátkodobé přijaté zálohy</t>
  </si>
  <si>
    <t>Pohledávky - ostatní</t>
  </si>
  <si>
    <t>Pohledávky za společníky</t>
  </si>
  <si>
    <t>Krátkodobé směnky k úhradě</t>
  </si>
  <si>
    <t>Dlouhodobé poskytnuté zálohy</t>
  </si>
  <si>
    <t>Dohadné účty aktivní</t>
  </si>
  <si>
    <t>Jiné pohledávky</t>
  </si>
  <si>
    <t>Závazky ostatní</t>
  </si>
  <si>
    <t>Krátkodobé pohledávky</t>
  </si>
  <si>
    <t>Krátkodobé finanční výpomoci</t>
  </si>
  <si>
    <t>Závazky k zaměstnancům</t>
  </si>
  <si>
    <t>Závazky ze sociálního zabezpečení a zdravotního pojištění</t>
  </si>
  <si>
    <t>Stát - daňové závazky a dotace</t>
  </si>
  <si>
    <t>Sociální zabezpečení a zdravotní pojištění</t>
  </si>
  <si>
    <t>Stát - daňové pohledávky</t>
  </si>
  <si>
    <t>Časové rozlišení pasiv</t>
  </si>
  <si>
    <t>Krátkodobé poskytnuté zálohy</t>
  </si>
  <si>
    <t>Krátkodobý finanční majetek</t>
  </si>
  <si>
    <t>Ostatní krátkodobý finanční majetek</t>
  </si>
  <si>
    <t>Podepisující osoba/vztah k účetní jednotce :</t>
  </si>
  <si>
    <t>Peněžní prostředky</t>
  </si>
  <si>
    <t>Peněžní prostředky v pokladně</t>
  </si>
  <si>
    <t>Peněžní prostředky na účtech</t>
  </si>
  <si>
    <t>Časové rozlišení aktiv</t>
  </si>
  <si>
    <t>VÝKAZ ZISKU A ZTRÁTY</t>
  </si>
  <si>
    <t>Tržby z 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</si>
  <si>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</si>
  <si>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</si>
  <si>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</si>
  <si>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</si>
  <si>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</si>
  <si>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Změna stavu zásob vlastní činnosti (+/-)</t>
  </si>
  <si>
    <t>Aktivace (-)</t>
  </si>
  <si>
    <t>Osobní náklady</t>
  </si>
  <si>
    <t>Náklady na sociální zabezpečení, zdravotní pojištění a ostatní náklady</t>
  </si>
  <si>
    <t>Náklady na sociální zabezpečení a zdravotní pojištění</t>
  </si>
  <si>
    <t>Ostatní náklady</t>
  </si>
  <si>
    <t>Úprava hodnot v provozní oblasti</t>
  </si>
  <si>
    <t>Úpravy hodnot dlouhodobého nehmotného a hmotného majetku</t>
  </si>
  <si>
    <t>Úpravy hodnot dlouhodobého nehmotného a hmotného majetku - trvalé</t>
  </si>
  <si>
    <t>Úpravy hodnot dlouhodobého nehmotného a hmotného majetku - dočasné</t>
  </si>
  <si>
    <t>Úpravy hodnot zásob</t>
  </si>
  <si>
    <t>Úpravy hodnot pohledávek</t>
  </si>
  <si>
    <t>Tržby z prodaného dlouhodobého majetku</t>
  </si>
  <si>
    <t>Tržby z prodaného materiálu</t>
  </si>
  <si>
    <t>Jiné provozní výnosy</t>
  </si>
  <si>
    <t>Zůstatková cena prodaného dlouhodobého majetku</t>
  </si>
  <si>
    <t>Zůstatková cena prodaného materiálu</t>
  </si>
  <si>
    <t>Daně a poplatky v provozní oblasti</t>
  </si>
  <si>
    <t>Rezervy v provozní oblasti a komplexní náklady příštích období</t>
  </si>
  <si>
    <t>Jiné provozní náklady</t>
  </si>
  <si>
    <t>Provozní výsledek hospodaření (+/-)</t>
  </si>
  <si>
    <t>Výnosy z dlouhodobého finančního majetku - podíly</t>
  </si>
  <si>
    <t>Výnosy z podílů - ovládaná nebo ovládající osoba</t>
  </si>
  <si>
    <t>Ostatní výnosy z podílů</t>
  </si>
  <si>
    <t>Náklady vynaložené na prodané podíly</t>
  </si>
  <si>
    <t>Výnosy z ostatního dlouhodobého finančního majetku</t>
  </si>
  <si>
    <t>Výnosy z ostatního dlouhodobého finančního majetku - ovládaná nebo ovládající osoba</t>
  </si>
  <si>
    <t>Ostatní výnosy z ostatního dlouhodobého finančního majetku</t>
  </si>
  <si>
    <t>Náklady související s ostatním dlouhodobým finančním majetkem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</si>
  <si>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</si>
  <si>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</si>
  <si>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</si>
  <si>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</si>
  <si>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</t>
  </si>
  <si>
    <t>Nákladové úroky a podobné náklady - ovládaná nebo ovládající osoba</t>
  </si>
  <si>
    <t>Ostatní nákladové úroky a podobné náklady</t>
  </si>
  <si>
    <t>Finanční výsledek hospodaření (+/-)</t>
  </si>
  <si>
    <t>Výsledek hospodaření před zdaněním (+/-)</t>
  </si>
  <si>
    <t>Daň z příjmů splatná</t>
  </si>
  <si>
    <t>Daň z příjmů odložená (+/-)</t>
  </si>
  <si>
    <t>Výsledek hospodaření po zdanění (+/-)</t>
  </si>
  <si>
    <t>Převod podílu na výsledku hospodaření společníkům (+/-)</t>
  </si>
  <si>
    <t>Výsledek hospodaření za účetní období (+/-)</t>
  </si>
  <si>
    <t>Čistý obrat za účetní období = I. + II. + III. + IV. + V. + VI. + VII.</t>
  </si>
  <si>
    <t>as at December 31st, 2016</t>
  </si>
  <si>
    <t>Oprávky k ostatnímu dlouhodobému nehmotnému majetku</t>
  </si>
  <si>
    <t>Oprávky k hmotným movitým věcem a k jejich souborům</t>
  </si>
  <si>
    <t>Opravná položka k poskytnutým zálohám na dlouhodobý majetek</t>
  </si>
  <si>
    <t>Poskytnuté zálohy na materiál</t>
  </si>
  <si>
    <t>Poskytnuté zálohy na zvířata</t>
  </si>
  <si>
    <t>Poskytnuté zálohy na zboží</t>
  </si>
  <si>
    <t>Opravná položka k zálohám na materiál</t>
  </si>
  <si>
    <t>Opravná položka k zálohám na zboží</t>
  </si>
  <si>
    <t>Opravná položka k zálohám na zvířata</t>
  </si>
  <si>
    <t>Bankovní účty</t>
  </si>
  <si>
    <t>Krátkodobé úvěry</t>
  </si>
  <si>
    <t>Závazky z obchodních vztahů</t>
  </si>
  <si>
    <t>Ostatní závazky</t>
  </si>
  <si>
    <t>Ostatní závazky vůči zaměstnancům</t>
  </si>
  <si>
    <t>Vyrovnávací účet pro DPH</t>
  </si>
  <si>
    <t>Pohledávky za společníky při úhradě ztráty - jen KRÁTKODOBÉ</t>
  </si>
  <si>
    <t>Pohledávky za společníky při úhradě ztráty - jen DLOUHODOBÉ</t>
  </si>
  <si>
    <t>Ostatní pohledávky za společníky obchodní korporace - jen KRÁTKODOBÉ</t>
  </si>
  <si>
    <t>Pohledávky za společníky sdruženými ve společnosti - jen KRÁTKODOBÉ</t>
  </si>
  <si>
    <t>Závazky ke společníkům při rozdělování zisku</t>
  </si>
  <si>
    <t>Ostatní závazky ke společníkům obchodní korporace</t>
  </si>
  <si>
    <t>Závazky ke společníkům ze závislé činnosti</t>
  </si>
  <si>
    <t>Závazky z upsaných nesplacených cenných  papírů a vkladů</t>
  </si>
  <si>
    <t>Závazky ke společníkům sdruženým ve společnosti</t>
  </si>
  <si>
    <t>Závazky z koupě obchodního závodu</t>
  </si>
  <si>
    <t>Pohledávky a závazky z pevných termínových operací - jen KRÁTKODOBÉ</t>
  </si>
  <si>
    <t>Pohledávky a závazky z pevných termínových operací - jen DLOUHODOBÉ</t>
  </si>
  <si>
    <t>Pohledávky z nájmu a pachtu - jen KRÁTKODOBÉ</t>
  </si>
  <si>
    <t>Pohledávky z nájmu a pachtu - jen DLOUHODOBÉ</t>
  </si>
  <si>
    <t>Spojovací účet při sdružení</t>
  </si>
  <si>
    <t>Oceňovací rozdíly z přecenění majetku a závazků</t>
  </si>
  <si>
    <t>Ostatní fondy ze zisku</t>
  </si>
  <si>
    <t>Dlouhodobé úvěry</t>
  </si>
  <si>
    <t>Dlouhodobé závazky - ovládaná nebo ovládající osoba</t>
  </si>
  <si>
    <t>Dlouhodobé závazky - podstatný vliv</t>
  </si>
  <si>
    <t>Závazky z nájmu a pachtu</t>
  </si>
  <si>
    <t>Jiné dlouhodobé závazky</t>
  </si>
  <si>
    <t>Odložený daňový závazek a pohledávka</t>
  </si>
  <si>
    <t>Odměny členům orgánů obchodních korporací</t>
  </si>
  <si>
    <t>Zdravotní a sociální pojištění individuálního podnikatele</t>
  </si>
  <si>
    <t>Mimořádné provozní náklady</t>
  </si>
  <si>
    <t>Tvorba a zúčtování opravných položek v provozní činnosti - jen DLOUHODOBÝ MAJETEK</t>
  </si>
  <si>
    <t>Tvorba a zúčtování opravných položek v provozní činnosti - jen ZÁSOBY</t>
  </si>
  <si>
    <t>Tvorba a zúčtování opravných položek v provozní činnosti - jen POHLEDÁVKY</t>
  </si>
  <si>
    <t>Úroky - jen OVLÁDANÁ NEBO OVLÁDAJÍCÍ OSOBA</t>
  </si>
  <si>
    <t>Úroky - jen OSTATNÍ OSOBY</t>
  </si>
  <si>
    <t>Kurzové ztráty</t>
  </si>
  <si>
    <t>Mimořádné finanční náklady</t>
  </si>
  <si>
    <t>Změna stavu polotovarů</t>
  </si>
  <si>
    <t>Daň z příjmů - splatná</t>
  </si>
  <si>
    <t>Daň z příjmů - odložená</t>
  </si>
  <si>
    <t>Převod podílu na výsledku hospodaření společníkům</t>
  </si>
  <si>
    <t>Náklady hospodářských středisek</t>
  </si>
  <si>
    <t>Mimořádné provozní výnosy</t>
  </si>
  <si>
    <t>Tržby z prodeje cenných papírů a podílů - jen OVLÁDANÁ NEBO OVLÁDAJÍCÍ OSOBA</t>
  </si>
  <si>
    <t>Tržby z prodeje cenných papírů a podílů - jen OSTATNÍ OSOBY</t>
  </si>
  <si>
    <t>Kurzové zisky</t>
  </si>
  <si>
    <t>Výnosy z přecenění cenných papírů - jen OVLÁDANÁ NEBO OVLÁDAJÍCÍ OSOBA</t>
  </si>
  <si>
    <t>Výnosy z přecenění cenných papírů - jen OSTATNÍ OSOBY</t>
  </si>
  <si>
    <t>Výnosy z dlouhodobého finančního majetku - jen OVLÁDANÁ NEBO OVLÁDAJÍCÍ OSOBA</t>
  </si>
  <si>
    <t>Výnosy z dlouhodobého finančního majetku - jen OSTATNÍ OSOBY</t>
  </si>
  <si>
    <t>Mimořádné finanční výnosy</t>
  </si>
  <si>
    <t>Výnosy hospodářských středisek</t>
  </si>
  <si>
    <t>omezená verze</t>
  </si>
  <si>
    <t>Tato verze formuláře je použitelná pro podnikatele, jejichž souhrn aktiv k rozvahovému dni nepřesáhne 800.000,- Kč a jejichž obrat za účetní období nepřesáhne 400.000,- Kč.</t>
  </si>
  <si>
    <t>Pokud dojde k překročených nastavených mezí, v některých polích se objeví text LIMIT, následkem čehož přestane formulář pracovat korektně.</t>
  </si>
  <si>
    <t>Neomezenou verzi lze stáhnout za poplatek 99,- Kč na této adrese</t>
  </si>
  <si>
    <t>PRO PODNIKATELE - angličtina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</si>
</sst>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d\,\ yyyy"/>
    <numFmt numFmtId="165" formatCode="[&lt;=9999999]###\ ##\ ##;##\ ##\ ##\ ##"/>
    <numFmt numFmtId="166" formatCode="[$-405]d\.\ mmmm\ yyyy;@"/>
    <numFmt numFmtId="167" formatCode="d/m/yyyy;@"/>
    <numFmt numFmtId="168" formatCode="0.0%"/>
    <numFmt numFmtId="169" formatCode="dd/mm/yy;@"/>
  </numFmts>
  <fonts count="81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2"/>
    </font>
    <font>
      <b/>
      <u val="single"/>
      <sz val="8"/>
      <name val="Arial"/>
      <family val="2"/>
    </font>
    <font>
      <b/>
      <i/>
      <sz val="9"/>
      <name val="Arial CE"/>
      <family val="0"/>
    </font>
    <font>
      <sz val="12"/>
      <name val="Arial"/>
      <family val="2"/>
    </font>
    <font>
      <b/>
      <sz val="24"/>
      <name val="Arial CE"/>
      <family val="0"/>
    </font>
    <font>
      <b/>
      <u val="single"/>
      <sz val="14"/>
      <name val="Arial CE"/>
      <family val="0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4"/>
      <color indexed="12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8"/>
      <name val="Arial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31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3" fontId="0" fillId="0" borderId="0" applyFill="0" applyBorder="0" applyAlignment="0" applyProtection="0"/>
    <xf numFmtId="5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75" fillId="25" borderId="9" applyNumberFormat="0" applyAlignment="0" applyProtection="0"/>
    <xf numFmtId="0" fontId="76" fillId="26" borderId="9" applyNumberFormat="0" applyAlignment="0" applyProtection="0"/>
    <xf numFmtId="0" fontId="77" fillId="26" borderId="10" applyNumberFormat="0" applyAlignment="0" applyProtection="0"/>
    <xf numFmtId="0" fontId="7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0" fontId="2" fillId="34" borderId="21" xfId="0" applyFont="1" applyFill="1" applyBorder="1" applyAlignment="1">
      <alignment horizontal="center" vertical="center" wrapText="1" shrinkToFit="1"/>
    </xf>
    <xf numFmtId="0" fontId="2" fillId="34" borderId="21" xfId="0" applyFont="1" applyFill="1" applyBorder="1" applyAlignment="1">
      <alignment horizontal="center" vertical="center"/>
    </xf>
    <xf numFmtId="3" fontId="17" fillId="34" borderId="22" xfId="0" applyNumberFormat="1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2" fillId="34" borderId="26" xfId="0" applyFont="1" applyFill="1" applyBorder="1" applyAlignment="1" applyProtection="1">
      <alignment horizontal="center" vertical="center"/>
      <protection hidden="1"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0" fontId="10" fillId="35" borderId="0" xfId="0" applyFont="1" applyFill="1" applyAlignment="1" applyProtection="1">
      <alignment vertical="top" wrapText="1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Alignment="1">
      <alignment/>
    </xf>
    <xf numFmtId="0" fontId="0" fillId="36" borderId="0" xfId="0" applyFill="1" applyAlignment="1">
      <alignment vertical="center"/>
    </xf>
    <xf numFmtId="166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0" fillId="34" borderId="23" xfId="0" applyFill="1" applyBorder="1" applyAlignment="1" applyProtection="1">
      <alignment vertical="center" wrapText="1"/>
      <protection locked="0"/>
    </xf>
    <xf numFmtId="20" fontId="0" fillId="34" borderId="23" xfId="0" applyNumberFormat="1" applyFill="1" applyBorder="1" applyAlignment="1" applyProtection="1">
      <alignment horizontal="center" vertical="top" wrapText="1"/>
      <protection locked="0"/>
    </xf>
    <xf numFmtId="0" fontId="0" fillId="36" borderId="0" xfId="0" applyFill="1" applyAlignment="1" applyProtection="1">
      <alignment vertical="center"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22" fillId="36" borderId="0" xfId="0" applyFont="1" applyFill="1" applyAlignment="1">
      <alignment horizontal="center" vertical="center"/>
    </xf>
    <xf numFmtId="0" fontId="7" fillId="35" borderId="0" xfId="0" applyFont="1" applyFill="1" applyAlignment="1" applyProtection="1">
      <alignment vertical="top" wrapText="1"/>
      <protection/>
    </xf>
    <xf numFmtId="14" fontId="22" fillId="37" borderId="27" xfId="0" applyNumberFormat="1" applyFont="1" applyFill="1" applyBorder="1" applyAlignment="1" applyProtection="1">
      <alignment horizontal="center" vertical="center"/>
      <protection locked="0"/>
    </xf>
    <xf numFmtId="14" fontId="22" fillId="37" borderId="28" xfId="0" applyNumberFormat="1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3" fontId="5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29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0" fillId="35" borderId="34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0" fontId="12" fillId="35" borderId="35" xfId="0" applyFont="1" applyFill="1" applyBorder="1" applyAlignment="1">
      <alignment horizontal="center" vertical="center"/>
    </xf>
    <xf numFmtId="3" fontId="2" fillId="35" borderId="36" xfId="0" applyNumberFormat="1" applyFont="1" applyFill="1" applyBorder="1" applyAlignment="1" applyProtection="1">
      <alignment horizontal="center" vertical="center"/>
      <protection/>
    </xf>
    <xf numFmtId="3" fontId="2" fillId="35" borderId="37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 applyProtection="1">
      <alignment vertical="center"/>
      <protection locked="0"/>
    </xf>
    <xf numFmtId="3" fontId="5" fillId="34" borderId="30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 applyProtection="1">
      <alignment vertical="center"/>
      <protection locked="0"/>
    </xf>
    <xf numFmtId="3" fontId="5" fillId="35" borderId="30" xfId="0" applyNumberFormat="1" applyFont="1" applyFill="1" applyBorder="1" applyAlignment="1">
      <alignment vertical="center"/>
    </xf>
    <xf numFmtId="3" fontId="5" fillId="35" borderId="22" xfId="0" applyNumberFormat="1" applyFont="1" applyFill="1" applyBorder="1" applyAlignment="1">
      <alignment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49" fontId="5" fillId="34" borderId="30" xfId="0" applyNumberFormat="1" applyFont="1" applyFill="1" applyBorder="1" applyAlignment="1">
      <alignment horizontal="center" vertical="center"/>
    </xf>
    <xf numFmtId="49" fontId="5" fillId="34" borderId="36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vertical="center"/>
    </xf>
    <xf numFmtId="0" fontId="17" fillId="34" borderId="30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vertical="center"/>
    </xf>
    <xf numFmtId="0" fontId="12" fillId="34" borderId="46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vertical="center"/>
    </xf>
    <xf numFmtId="49" fontId="5" fillId="34" borderId="34" xfId="0" applyNumberFormat="1" applyFont="1" applyFill="1" applyBorder="1" applyAlignment="1">
      <alignment horizontal="center" vertical="center"/>
    </xf>
    <xf numFmtId="49" fontId="5" fillId="34" borderId="45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vertical="center"/>
    </xf>
    <xf numFmtId="0" fontId="12" fillId="34" borderId="36" xfId="0" applyFont="1" applyFill="1" applyBorder="1" applyAlignment="1">
      <alignment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23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34" borderId="20" xfId="0" applyFont="1" applyFill="1" applyBorder="1" applyAlignment="1" applyProtection="1">
      <alignment horizontal="center" vertical="center"/>
      <protection hidden="1"/>
    </xf>
    <xf numFmtId="3" fontId="5" fillId="34" borderId="48" xfId="0" applyNumberFormat="1" applyFont="1" applyFill="1" applyBorder="1" applyAlignment="1" applyProtection="1">
      <alignment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horizontal="center" vertical="center"/>
      <protection hidden="1"/>
    </xf>
    <xf numFmtId="0" fontId="12" fillId="34" borderId="41" xfId="0" applyFont="1" applyFill="1" applyBorder="1" applyAlignment="1" applyProtection="1">
      <alignment horizontal="center" vertical="center"/>
      <protection hidden="1"/>
    </xf>
    <xf numFmtId="0" fontId="12" fillId="34" borderId="46" xfId="0" applyFont="1" applyFill="1" applyBorder="1" applyAlignment="1" applyProtection="1">
      <alignment horizontal="center" vertical="center"/>
      <protection hidden="1"/>
    </xf>
    <xf numFmtId="0" fontId="12" fillId="34" borderId="15" xfId="0" applyFont="1" applyFill="1" applyBorder="1" applyAlignment="1" applyProtection="1">
      <alignment horizontal="center" vertical="center"/>
      <protection hidden="1"/>
    </xf>
    <xf numFmtId="0" fontId="12" fillId="34" borderId="43" xfId="0" applyFont="1" applyFill="1" applyBorder="1" applyAlignment="1" applyProtection="1">
      <alignment horizontal="center" vertical="center"/>
      <protection hidden="1"/>
    </xf>
    <xf numFmtId="0" fontId="12" fillId="34" borderId="4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0" fillId="35" borderId="0" xfId="0" applyFont="1" applyFill="1" applyAlignment="1" applyProtection="1">
      <alignment vertical="center" wrapText="1"/>
      <protection/>
    </xf>
    <xf numFmtId="0" fontId="12" fillId="34" borderId="47" xfId="0" applyFont="1" applyFill="1" applyBorder="1" applyAlignment="1" applyProtection="1">
      <alignment vertical="center"/>
      <protection/>
    </xf>
    <xf numFmtId="3" fontId="12" fillId="34" borderId="50" xfId="0" applyNumberFormat="1" applyFont="1" applyFill="1" applyBorder="1" applyAlignment="1" applyProtection="1">
      <alignment vertical="center"/>
      <protection/>
    </xf>
    <xf numFmtId="3" fontId="12" fillId="35" borderId="51" xfId="0" applyNumberFormat="1" applyFont="1" applyFill="1" applyBorder="1" applyAlignment="1" applyProtection="1">
      <alignment vertical="center"/>
      <protection/>
    </xf>
    <xf numFmtId="0" fontId="12" fillId="34" borderId="26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3" fontId="12" fillId="34" borderId="22" xfId="0" applyNumberFormat="1" applyFont="1" applyFill="1" applyBorder="1" applyAlignment="1" applyProtection="1">
      <alignment vertical="center"/>
      <protection/>
    </xf>
    <xf numFmtId="3" fontId="12" fillId="35" borderId="22" xfId="0" applyNumberFormat="1" applyFont="1" applyFill="1" applyBorder="1" applyAlignment="1" applyProtection="1">
      <alignment vertical="center"/>
      <protection/>
    </xf>
    <xf numFmtId="3" fontId="12" fillId="34" borderId="22" xfId="0" applyNumberFormat="1" applyFont="1" applyFill="1" applyBorder="1" applyAlignment="1" applyProtection="1">
      <alignment vertical="center"/>
      <protection locked="0"/>
    </xf>
    <xf numFmtId="3" fontId="12" fillId="35" borderId="16" xfId="0" applyNumberFormat="1" applyFont="1" applyFill="1" applyBorder="1" applyAlignment="1" applyProtection="1">
      <alignment vertical="center"/>
      <protection/>
    </xf>
    <xf numFmtId="0" fontId="12" fillId="34" borderId="39" xfId="0" applyFont="1" applyFill="1" applyBorder="1" applyAlignment="1">
      <alignment vertical="center"/>
    </xf>
    <xf numFmtId="0" fontId="12" fillId="34" borderId="25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26" xfId="0" applyFont="1" applyFill="1" applyBorder="1" applyAlignment="1">
      <alignment vertical="center"/>
    </xf>
    <xf numFmtId="0" fontId="12" fillId="34" borderId="40" xfId="0" applyFont="1" applyFill="1" applyBorder="1" applyAlignment="1">
      <alignment vertical="center"/>
    </xf>
    <xf numFmtId="0" fontId="12" fillId="34" borderId="33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0" fontId="12" fillId="34" borderId="46" xfId="0" applyFont="1" applyFill="1" applyBorder="1" applyAlignment="1">
      <alignment vertical="center"/>
    </xf>
    <xf numFmtId="0" fontId="12" fillId="34" borderId="41" xfId="0" applyFont="1" applyFill="1" applyBorder="1" applyAlignment="1">
      <alignment vertical="center"/>
    </xf>
    <xf numFmtId="0" fontId="12" fillId="34" borderId="52" xfId="0" applyFont="1" applyFill="1" applyBorder="1" applyAlignment="1">
      <alignment vertical="center"/>
    </xf>
    <xf numFmtId="3" fontId="12" fillId="35" borderId="53" xfId="0" applyNumberFormat="1" applyFont="1" applyFill="1" applyBorder="1" applyAlignment="1" applyProtection="1">
      <alignment vertical="center"/>
      <protection/>
    </xf>
    <xf numFmtId="0" fontId="12" fillId="34" borderId="54" xfId="0" applyFont="1" applyFill="1" applyBorder="1" applyAlignment="1">
      <alignment vertical="center"/>
    </xf>
    <xf numFmtId="3" fontId="12" fillId="35" borderId="55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3" fontId="0" fillId="35" borderId="30" xfId="0" applyNumberFormat="1" applyFont="1" applyFill="1" applyBorder="1" applyAlignment="1" applyProtection="1">
      <alignment horizontal="center" vertical="center"/>
      <protection/>
    </xf>
    <xf numFmtId="3" fontId="0" fillId="35" borderId="30" xfId="0" applyNumberFormat="1" applyFont="1" applyFill="1" applyBorder="1" applyAlignment="1" applyProtection="1">
      <alignment horizontal="center" vertical="center"/>
      <protection/>
    </xf>
    <xf numFmtId="3" fontId="0" fillId="35" borderId="34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vertical="center"/>
    </xf>
    <xf numFmtId="0" fontId="6" fillId="35" borderId="0" xfId="0" applyFont="1" applyFill="1" applyAlignment="1" applyProtection="1">
      <alignment horizontal="left" vertical="center" wrapText="1"/>
      <protection/>
    </xf>
    <xf numFmtId="0" fontId="1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6" borderId="56" xfId="0" applyFill="1" applyBorder="1" applyAlignment="1" applyProtection="1">
      <alignment vertical="center"/>
      <protection locked="0"/>
    </xf>
    <xf numFmtId="0" fontId="0" fillId="34" borderId="57" xfId="0" applyFill="1" applyBorder="1" applyAlignment="1" applyProtection="1">
      <alignment vertical="center"/>
      <protection locked="0"/>
    </xf>
    <xf numFmtId="0" fontId="0" fillId="36" borderId="58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7" borderId="59" xfId="0" applyFill="1" applyBorder="1" applyAlignment="1" applyProtection="1">
      <alignment vertical="center"/>
      <protection locked="0"/>
    </xf>
    <xf numFmtId="14" fontId="0" fillId="36" borderId="58" xfId="0" applyNumberFormat="1" applyFill="1" applyBorder="1" applyAlignment="1" applyProtection="1">
      <alignment horizontal="left" vertical="center"/>
      <protection locked="0"/>
    </xf>
    <xf numFmtId="49" fontId="0" fillId="36" borderId="58" xfId="0" applyNumberFormat="1" applyFill="1" applyBorder="1" applyAlignment="1" applyProtection="1">
      <alignment horizontal="left" vertical="center"/>
      <protection locked="0"/>
    </xf>
    <xf numFmtId="49" fontId="0" fillId="37" borderId="59" xfId="0" applyNumberFormat="1" applyFill="1" applyBorder="1" applyAlignment="1" applyProtection="1">
      <alignment vertical="center"/>
      <protection locked="0"/>
    </xf>
    <xf numFmtId="0" fontId="0" fillId="38" borderId="58" xfId="0" applyFill="1" applyBorder="1" applyAlignment="1" applyProtection="1">
      <alignment vertical="center"/>
      <protection locked="0"/>
    </xf>
    <xf numFmtId="0" fontId="32" fillId="34" borderId="0" xfId="0" applyFont="1" applyFill="1" applyBorder="1" applyAlignment="1" applyProtection="1">
      <alignment vertical="center"/>
      <protection locked="0"/>
    </xf>
    <xf numFmtId="0" fontId="0" fillId="38" borderId="59" xfId="0" applyFill="1" applyBorder="1" applyAlignment="1" applyProtection="1">
      <alignment vertical="center"/>
      <protection locked="0"/>
    </xf>
    <xf numFmtId="0" fontId="32" fillId="34" borderId="0" xfId="0" applyFont="1" applyFill="1" applyAlignment="1">
      <alignment vertical="center"/>
    </xf>
    <xf numFmtId="0" fontId="32" fillId="34" borderId="0" xfId="0" applyFont="1" applyFill="1" applyAlignment="1">
      <alignment horizontal="right" vertical="center"/>
    </xf>
    <xf numFmtId="49" fontId="0" fillId="38" borderId="58" xfId="0" applyNumberFormat="1" applyFill="1" applyBorder="1" applyAlignment="1" applyProtection="1">
      <alignment horizontal="left" vertical="center"/>
      <protection locked="0"/>
    </xf>
    <xf numFmtId="3" fontId="0" fillId="38" borderId="59" xfId="0" applyNumberFormat="1" applyFill="1" applyBorder="1" applyAlignment="1" applyProtection="1">
      <alignment horizontal="left" vertical="center"/>
      <protection locked="0"/>
    </xf>
    <xf numFmtId="3" fontId="0" fillId="38" borderId="58" xfId="0" applyNumberFormat="1" applyFill="1" applyBorder="1" applyAlignment="1" applyProtection="1">
      <alignment horizontal="left" vertical="center"/>
      <protection locked="0"/>
    </xf>
    <xf numFmtId="0" fontId="0" fillId="38" borderId="59" xfId="0" applyFill="1" applyBorder="1" applyAlignment="1" applyProtection="1">
      <alignment horizontal="left" vertical="center"/>
      <protection locked="0"/>
    </xf>
    <xf numFmtId="0" fontId="25" fillId="38" borderId="58" xfId="42" applyFill="1" applyBorder="1" applyAlignment="1" applyProtection="1">
      <alignment vertical="center"/>
      <protection locked="0"/>
    </xf>
    <xf numFmtId="49" fontId="0" fillId="38" borderId="59" xfId="0" applyNumberFormat="1" applyFill="1" applyBorder="1" applyAlignment="1" applyProtection="1">
      <alignment horizontal="left" vertical="center"/>
      <protection locked="0"/>
    </xf>
    <xf numFmtId="0" fontId="25" fillId="38" borderId="59" xfId="42" applyFill="1" applyBorder="1" applyAlignment="1" applyProtection="1">
      <alignment vertical="center"/>
      <protection locked="0"/>
    </xf>
    <xf numFmtId="0" fontId="0" fillId="38" borderId="60" xfId="0" applyFill="1" applyBorder="1" applyAlignment="1" applyProtection="1">
      <alignment vertical="center"/>
      <protection locked="0"/>
    </xf>
    <xf numFmtId="0" fontId="0" fillId="34" borderId="61" xfId="0" applyFill="1" applyBorder="1" applyAlignment="1" applyProtection="1">
      <alignment vertical="center"/>
      <protection locked="0"/>
    </xf>
    <xf numFmtId="0" fontId="0" fillId="38" borderId="62" xfId="0" applyFill="1" applyBorder="1" applyAlignment="1" applyProtection="1">
      <alignment vertical="center"/>
      <protection locked="0"/>
    </xf>
    <xf numFmtId="0" fontId="2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 vertical="center"/>
    </xf>
    <xf numFmtId="0" fontId="27" fillId="36" borderId="0" xfId="0" applyFont="1" applyFill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27" fillId="38" borderId="0" xfId="0" applyFont="1" applyFill="1" applyAlignment="1">
      <alignment vertical="center"/>
    </xf>
    <xf numFmtId="0" fontId="27" fillId="38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/>
    </xf>
    <xf numFmtId="0" fontId="32" fillId="33" borderId="0" xfId="0" applyFont="1" applyFill="1" applyAlignment="1">
      <alignment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0" fillId="34" borderId="23" xfId="0" applyFill="1" applyBorder="1" applyAlignment="1" applyProtection="1">
      <alignment vertical="top" wrapText="1"/>
      <protection/>
    </xf>
    <xf numFmtId="0" fontId="0" fillId="34" borderId="0" xfId="0" applyFill="1" applyAlignment="1" applyProtection="1">
      <alignment/>
      <protection locked="0"/>
    </xf>
    <xf numFmtId="0" fontId="17" fillId="34" borderId="45" xfId="0" applyFont="1" applyFill="1" applyBorder="1" applyAlignment="1">
      <alignment horizontal="right" vertical="center"/>
    </xf>
    <xf numFmtId="0" fontId="17" fillId="34" borderId="45" xfId="0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" fillId="36" borderId="63" xfId="54" applyFont="1" applyFill="1" applyBorder="1" applyAlignment="1">
      <alignment horizontal="center" vertical="center" wrapText="1"/>
      <protection/>
    </xf>
    <xf numFmtId="0" fontId="9" fillId="36" borderId="64" xfId="54" applyFont="1" applyFill="1" applyBorder="1" applyAlignment="1">
      <alignment horizontal="center" vertical="center" wrapText="1"/>
      <protection/>
    </xf>
    <xf numFmtId="0" fontId="9" fillId="36" borderId="65" xfId="54" applyFont="1" applyFill="1" applyBorder="1" applyAlignment="1">
      <alignment horizontal="center" vertical="center" wrapText="1"/>
      <protection/>
    </xf>
    <xf numFmtId="0" fontId="9" fillId="36" borderId="66" xfId="54" applyFont="1" applyFill="1" applyBorder="1" applyAlignment="1">
      <alignment horizontal="center" vertical="center" wrapText="1"/>
      <protection/>
    </xf>
    <xf numFmtId="0" fontId="9" fillId="36" borderId="67" xfId="54" applyFont="1" applyFill="1" applyBorder="1" applyAlignment="1">
      <alignment horizontal="center" vertical="center" wrapText="1"/>
      <protection/>
    </xf>
    <xf numFmtId="0" fontId="9" fillId="36" borderId="11" xfId="54" applyFont="1" applyFill="1" applyBorder="1" applyAlignment="1">
      <alignment horizontal="center" vertical="center" wrapText="1"/>
      <protection/>
    </xf>
    <xf numFmtId="0" fontId="9" fillId="36" borderId="12" xfId="54" applyFont="1" applyFill="1" applyBorder="1" applyAlignment="1">
      <alignment horizontal="center" vertical="center" wrapText="1"/>
      <protection/>
    </xf>
    <xf numFmtId="0" fontId="5" fillId="33" borderId="0" xfId="54" applyFont="1" applyFill="1">
      <alignment/>
      <protection/>
    </xf>
    <xf numFmtId="0" fontId="5" fillId="0" borderId="0" xfId="54" applyFont="1">
      <alignment/>
      <protection/>
    </xf>
    <xf numFmtId="4" fontId="5" fillId="34" borderId="68" xfId="54" applyNumberFormat="1" applyFont="1" applyFill="1" applyBorder="1" applyProtection="1">
      <alignment/>
      <protection locked="0"/>
    </xf>
    <xf numFmtId="0" fontId="5" fillId="34" borderId="69" xfId="54" applyFont="1" applyFill="1" applyBorder="1" applyAlignment="1">
      <alignment horizontal="right"/>
      <protection/>
    </xf>
    <xf numFmtId="3" fontId="5" fillId="37" borderId="70" xfId="54" applyNumberFormat="1" applyFont="1" applyFill="1" applyBorder="1">
      <alignment/>
      <protection/>
    </xf>
    <xf numFmtId="0" fontId="5" fillId="37" borderId="71" xfId="54" applyFont="1" applyFill="1" applyBorder="1" applyAlignment="1">
      <alignment horizontal="right"/>
      <protection/>
    </xf>
    <xf numFmtId="0" fontId="5" fillId="37" borderId="72" xfId="54" applyFont="1" applyFill="1" applyBorder="1" applyAlignment="1">
      <alignment horizontal="right"/>
      <protection/>
    </xf>
    <xf numFmtId="3" fontId="5" fillId="37" borderId="68" xfId="54" applyNumberFormat="1" applyFont="1" applyFill="1" applyBorder="1">
      <alignment/>
      <protection/>
    </xf>
    <xf numFmtId="3" fontId="5" fillId="37" borderId="69" xfId="54" applyNumberFormat="1" applyFont="1" applyFill="1" applyBorder="1" applyAlignment="1">
      <alignment horizontal="right"/>
      <protection/>
    </xf>
    <xf numFmtId="3" fontId="5" fillId="37" borderId="71" xfId="54" applyNumberFormat="1" applyFont="1" applyFill="1" applyBorder="1">
      <alignment/>
      <protection/>
    </xf>
    <xf numFmtId="3" fontId="5" fillId="37" borderId="73" xfId="54" applyNumberFormat="1" applyFont="1" applyFill="1" applyBorder="1">
      <alignment/>
      <protection/>
    </xf>
    <xf numFmtId="0" fontId="5" fillId="37" borderId="74" xfId="54" applyFont="1" applyFill="1" applyBorder="1" applyAlignment="1">
      <alignment horizontal="center"/>
      <protection/>
    </xf>
    <xf numFmtId="0" fontId="5" fillId="37" borderId="75" xfId="54" applyFont="1" applyFill="1" applyBorder="1">
      <alignment/>
      <protection/>
    </xf>
    <xf numFmtId="4" fontId="5" fillId="34" borderId="76" xfId="54" applyNumberFormat="1" applyFont="1" applyFill="1" applyBorder="1" applyProtection="1">
      <alignment/>
      <protection locked="0"/>
    </xf>
    <xf numFmtId="0" fontId="5" fillId="34" borderId="77" xfId="54" applyFont="1" applyFill="1" applyBorder="1" applyAlignment="1">
      <alignment horizontal="right"/>
      <protection/>
    </xf>
    <xf numFmtId="3" fontId="5" fillId="37" borderId="78" xfId="54" applyNumberFormat="1" applyFont="1" applyFill="1" applyBorder="1">
      <alignment/>
      <protection/>
    </xf>
    <xf numFmtId="0" fontId="5" fillId="37" borderId="79" xfId="54" applyFont="1" applyFill="1" applyBorder="1" applyAlignment="1">
      <alignment horizontal="right"/>
      <protection/>
    </xf>
    <xf numFmtId="0" fontId="5" fillId="37" borderId="75" xfId="54" applyFont="1" applyFill="1" applyBorder="1" applyAlignment="1">
      <alignment horizontal="right"/>
      <protection/>
    </xf>
    <xf numFmtId="3" fontId="5" fillId="37" borderId="76" xfId="54" applyNumberFormat="1" applyFont="1" applyFill="1" applyBorder="1">
      <alignment/>
      <protection/>
    </xf>
    <xf numFmtId="3" fontId="5" fillId="37" borderId="77" xfId="54" applyNumberFormat="1" applyFont="1" applyFill="1" applyBorder="1" applyAlignment="1">
      <alignment horizontal="right"/>
      <protection/>
    </xf>
    <xf numFmtId="3" fontId="5" fillId="37" borderId="79" xfId="54" applyNumberFormat="1" applyFont="1" applyFill="1" applyBorder="1">
      <alignment/>
      <protection/>
    </xf>
    <xf numFmtId="3" fontId="5" fillId="37" borderId="80" xfId="54" applyNumberFormat="1" applyFont="1" applyFill="1" applyBorder="1">
      <alignment/>
      <protection/>
    </xf>
    <xf numFmtId="0" fontId="5" fillId="37" borderId="81" xfId="54" applyFont="1" applyFill="1" applyBorder="1" applyAlignment="1">
      <alignment horizontal="center"/>
      <protection/>
    </xf>
    <xf numFmtId="0" fontId="5" fillId="37" borderId="82" xfId="54" applyFont="1" applyFill="1" applyBorder="1">
      <alignment/>
      <protection/>
    </xf>
    <xf numFmtId="4" fontId="5" fillId="34" borderId="83" xfId="54" applyNumberFormat="1" applyFont="1" applyFill="1" applyBorder="1" applyProtection="1">
      <alignment/>
      <protection locked="0"/>
    </xf>
    <xf numFmtId="0" fontId="5" fillId="34" borderId="84" xfId="54" applyFont="1" applyFill="1" applyBorder="1" applyAlignment="1">
      <alignment horizontal="right"/>
      <protection/>
    </xf>
    <xf numFmtId="3" fontId="5" fillId="37" borderId="85" xfId="54" applyNumberFormat="1" applyFont="1" applyFill="1" applyBorder="1">
      <alignment/>
      <protection/>
    </xf>
    <xf numFmtId="0" fontId="5" fillId="37" borderId="86" xfId="54" applyFont="1" applyFill="1" applyBorder="1" applyAlignment="1">
      <alignment horizontal="right"/>
      <protection/>
    </xf>
    <xf numFmtId="0" fontId="5" fillId="37" borderId="82" xfId="54" applyFont="1" applyFill="1" applyBorder="1" applyAlignment="1">
      <alignment horizontal="right"/>
      <protection/>
    </xf>
    <xf numFmtId="3" fontId="5" fillId="37" borderId="83" xfId="54" applyNumberFormat="1" applyFont="1" applyFill="1" applyBorder="1">
      <alignment/>
      <protection/>
    </xf>
    <xf numFmtId="3" fontId="5" fillId="37" borderId="84" xfId="54" applyNumberFormat="1" applyFont="1" applyFill="1" applyBorder="1" applyAlignment="1">
      <alignment horizontal="right"/>
      <protection/>
    </xf>
    <xf numFmtId="3" fontId="5" fillId="37" borderId="86" xfId="54" applyNumberFormat="1" applyFont="1" applyFill="1" applyBorder="1">
      <alignment/>
      <protection/>
    </xf>
    <xf numFmtId="3" fontId="5" fillId="37" borderId="87" xfId="54" applyNumberFormat="1" applyFont="1" applyFill="1" applyBorder="1">
      <alignment/>
      <protection/>
    </xf>
    <xf numFmtId="0" fontId="5" fillId="37" borderId="88" xfId="54" applyFont="1" applyFill="1" applyBorder="1" applyAlignment="1">
      <alignment horizontal="center"/>
      <protection/>
    </xf>
    <xf numFmtId="0" fontId="5" fillId="37" borderId="72" xfId="54" applyFont="1" applyFill="1" applyBorder="1">
      <alignment/>
      <protection/>
    </xf>
    <xf numFmtId="0" fontId="5" fillId="37" borderId="69" xfId="54" applyFont="1" applyFill="1" applyBorder="1">
      <alignment/>
      <protection/>
    </xf>
    <xf numFmtId="0" fontId="5" fillId="34" borderId="76" xfId="54" applyFont="1" applyFill="1" applyBorder="1" applyAlignment="1">
      <alignment horizontal="right"/>
      <protection/>
    </xf>
    <xf numFmtId="4" fontId="5" fillId="34" borderId="77" xfId="54" applyNumberFormat="1" applyFont="1" applyFill="1" applyBorder="1" applyProtection="1">
      <alignment/>
      <protection locked="0"/>
    </xf>
    <xf numFmtId="0" fontId="5" fillId="37" borderId="78" xfId="54" applyFont="1" applyFill="1" applyBorder="1" applyAlignment="1">
      <alignment horizontal="right"/>
      <protection/>
    </xf>
    <xf numFmtId="3" fontId="5" fillId="37" borderId="75" xfId="54" applyNumberFormat="1" applyFont="1" applyFill="1" applyBorder="1">
      <alignment/>
      <protection/>
    </xf>
    <xf numFmtId="3" fontId="5" fillId="37" borderId="76" xfId="54" applyNumberFormat="1" applyFont="1" applyFill="1" applyBorder="1" applyAlignment="1">
      <alignment horizontal="right"/>
      <protection/>
    </xf>
    <xf numFmtId="3" fontId="5" fillId="37" borderId="77" xfId="54" applyNumberFormat="1" applyFont="1" applyFill="1" applyBorder="1">
      <alignment/>
      <protection/>
    </xf>
    <xf numFmtId="0" fontId="5" fillId="34" borderId="68" xfId="54" applyFont="1" applyFill="1" applyBorder="1" applyAlignment="1">
      <alignment horizontal="right"/>
      <protection/>
    </xf>
    <xf numFmtId="4" fontId="5" fillId="34" borderId="69" xfId="54" applyNumberFormat="1" applyFont="1" applyFill="1" applyBorder="1" applyProtection="1">
      <alignment/>
      <protection locked="0"/>
    </xf>
    <xf numFmtId="0" fontId="5" fillId="37" borderId="70" xfId="54" applyFont="1" applyFill="1" applyBorder="1" applyAlignment="1">
      <alignment horizontal="right"/>
      <protection/>
    </xf>
    <xf numFmtId="3" fontId="5" fillId="37" borderId="72" xfId="54" applyNumberFormat="1" applyFont="1" applyFill="1" applyBorder="1">
      <alignment/>
      <protection/>
    </xf>
    <xf numFmtId="3" fontId="5" fillId="37" borderId="68" xfId="54" applyNumberFormat="1" applyFont="1" applyFill="1" applyBorder="1" applyAlignment="1">
      <alignment horizontal="right"/>
      <protection/>
    </xf>
    <xf numFmtId="3" fontId="5" fillId="37" borderId="69" xfId="54" applyNumberFormat="1" applyFont="1" applyFill="1" applyBorder="1">
      <alignment/>
      <protection/>
    </xf>
    <xf numFmtId="0" fontId="5" fillId="34" borderId="83" xfId="54" applyFont="1" applyFill="1" applyBorder="1" applyAlignment="1">
      <alignment horizontal="right"/>
      <protection/>
    </xf>
    <xf numFmtId="4" fontId="5" fillId="34" borderId="84" xfId="54" applyNumberFormat="1" applyFont="1" applyFill="1" applyBorder="1" applyProtection="1">
      <alignment/>
      <protection locked="0"/>
    </xf>
    <xf numFmtId="0" fontId="5" fillId="37" borderId="85" xfId="54" applyFont="1" applyFill="1" applyBorder="1" applyAlignment="1">
      <alignment horizontal="right"/>
      <protection/>
    </xf>
    <xf numFmtId="3" fontId="5" fillId="37" borderId="82" xfId="54" applyNumberFormat="1" applyFont="1" applyFill="1" applyBorder="1">
      <alignment/>
      <protection/>
    </xf>
    <xf numFmtId="3" fontId="5" fillId="37" borderId="83" xfId="54" applyNumberFormat="1" applyFont="1" applyFill="1" applyBorder="1" applyAlignment="1">
      <alignment horizontal="right"/>
      <protection/>
    </xf>
    <xf numFmtId="3" fontId="5" fillId="37" borderId="84" xfId="54" applyNumberFormat="1" applyFont="1" applyFill="1" applyBorder="1">
      <alignment/>
      <protection/>
    </xf>
    <xf numFmtId="0" fontId="5" fillId="36" borderId="88" xfId="54" applyFont="1" applyFill="1" applyBorder="1" applyAlignment="1">
      <alignment horizontal="center"/>
      <protection/>
    </xf>
    <xf numFmtId="0" fontId="5" fillId="36" borderId="72" xfId="54" applyFont="1" applyFill="1" applyBorder="1">
      <alignment/>
      <protection/>
    </xf>
    <xf numFmtId="3" fontId="5" fillId="36" borderId="70" xfId="54" applyNumberFormat="1" applyFont="1" applyFill="1" applyBorder="1">
      <alignment/>
      <protection/>
    </xf>
    <xf numFmtId="0" fontId="5" fillId="36" borderId="71" xfId="54" applyFont="1" applyFill="1" applyBorder="1" applyAlignment="1">
      <alignment horizontal="right"/>
      <protection/>
    </xf>
    <xf numFmtId="4" fontId="5" fillId="36" borderId="71" xfId="54" applyNumberFormat="1" applyFont="1" applyFill="1" applyBorder="1" applyAlignment="1">
      <alignment horizontal="right"/>
      <protection/>
    </xf>
    <xf numFmtId="4" fontId="5" fillId="36" borderId="72" xfId="54" applyNumberFormat="1" applyFont="1" applyFill="1" applyBorder="1" applyAlignment="1">
      <alignment horizontal="right"/>
      <protection/>
    </xf>
    <xf numFmtId="3" fontId="5" fillId="36" borderId="68" xfId="54" applyNumberFormat="1" applyFont="1" applyFill="1" applyBorder="1">
      <alignment/>
      <protection/>
    </xf>
    <xf numFmtId="3" fontId="5" fillId="36" borderId="69" xfId="54" applyNumberFormat="1" applyFont="1" applyFill="1" applyBorder="1" applyAlignment="1">
      <alignment horizontal="right"/>
      <protection/>
    </xf>
    <xf numFmtId="3" fontId="5" fillId="36" borderId="71" xfId="54" applyNumberFormat="1" applyFont="1" applyFill="1" applyBorder="1">
      <alignment/>
      <protection/>
    </xf>
    <xf numFmtId="3" fontId="5" fillId="36" borderId="73" xfId="54" applyNumberFormat="1" applyFont="1" applyFill="1" applyBorder="1">
      <alignment/>
      <protection/>
    </xf>
    <xf numFmtId="0" fontId="5" fillId="36" borderId="74" xfId="54" applyFont="1" applyFill="1" applyBorder="1" applyAlignment="1">
      <alignment horizontal="center"/>
      <protection/>
    </xf>
    <xf numFmtId="0" fontId="5" fillId="36" borderId="75" xfId="54" applyFont="1" applyFill="1" applyBorder="1">
      <alignment/>
      <protection/>
    </xf>
    <xf numFmtId="3" fontId="5" fillId="36" borderId="78" xfId="54" applyNumberFormat="1" applyFont="1" applyFill="1" applyBorder="1">
      <alignment/>
      <protection/>
    </xf>
    <xf numFmtId="0" fontId="5" fillId="36" borderId="79" xfId="54" applyFont="1" applyFill="1" applyBorder="1" applyAlignment="1">
      <alignment horizontal="right"/>
      <protection/>
    </xf>
    <xf numFmtId="4" fontId="5" fillId="36" borderId="79" xfId="54" applyNumberFormat="1" applyFont="1" applyFill="1" applyBorder="1" applyAlignment="1">
      <alignment horizontal="right"/>
      <protection/>
    </xf>
    <xf numFmtId="4" fontId="5" fillId="36" borderId="75" xfId="54" applyNumberFormat="1" applyFont="1" applyFill="1" applyBorder="1" applyAlignment="1">
      <alignment horizontal="right"/>
      <protection/>
    </xf>
    <xf numFmtId="3" fontId="5" fillId="36" borderId="76" xfId="54" applyNumberFormat="1" applyFont="1" applyFill="1" applyBorder="1">
      <alignment/>
      <protection/>
    </xf>
    <xf numFmtId="3" fontId="5" fillId="36" borderId="77" xfId="54" applyNumberFormat="1" applyFont="1" applyFill="1" applyBorder="1" applyAlignment="1">
      <alignment horizontal="right"/>
      <protection/>
    </xf>
    <xf numFmtId="3" fontId="5" fillId="36" borderId="79" xfId="54" applyNumberFormat="1" applyFont="1" applyFill="1" applyBorder="1">
      <alignment/>
      <protection/>
    </xf>
    <xf numFmtId="3" fontId="5" fillId="36" borderId="80" xfId="54" applyNumberFormat="1" applyFont="1" applyFill="1" applyBorder="1">
      <alignment/>
      <protection/>
    </xf>
    <xf numFmtId="0" fontId="5" fillId="36" borderId="81" xfId="54" applyFont="1" applyFill="1" applyBorder="1" applyAlignment="1">
      <alignment horizontal="center"/>
      <protection/>
    </xf>
    <xf numFmtId="0" fontId="5" fillId="36" borderId="82" xfId="54" applyFont="1" applyFill="1" applyBorder="1">
      <alignment/>
      <protection/>
    </xf>
    <xf numFmtId="3" fontId="5" fillId="36" borderId="85" xfId="54" applyNumberFormat="1" applyFont="1" applyFill="1" applyBorder="1">
      <alignment/>
      <protection/>
    </xf>
    <xf numFmtId="0" fontId="5" fillId="36" borderId="86" xfId="54" applyFont="1" applyFill="1" applyBorder="1" applyAlignment="1">
      <alignment horizontal="right"/>
      <protection/>
    </xf>
    <xf numFmtId="4" fontId="5" fillId="36" borderId="86" xfId="54" applyNumberFormat="1" applyFont="1" applyFill="1" applyBorder="1" applyAlignment="1">
      <alignment horizontal="right"/>
      <protection/>
    </xf>
    <xf numFmtId="4" fontId="5" fillId="36" borderId="82" xfId="54" applyNumberFormat="1" applyFont="1" applyFill="1" applyBorder="1" applyAlignment="1">
      <alignment horizontal="right"/>
      <protection/>
    </xf>
    <xf numFmtId="3" fontId="5" fillId="36" borderId="83" xfId="54" applyNumberFormat="1" applyFont="1" applyFill="1" applyBorder="1">
      <alignment/>
      <protection/>
    </xf>
    <xf numFmtId="3" fontId="5" fillId="36" borderId="84" xfId="54" applyNumberFormat="1" applyFont="1" applyFill="1" applyBorder="1" applyAlignment="1">
      <alignment horizontal="right"/>
      <protection/>
    </xf>
    <xf numFmtId="3" fontId="5" fillId="36" borderId="86" xfId="54" applyNumberFormat="1" applyFont="1" applyFill="1" applyBorder="1">
      <alignment/>
      <protection/>
    </xf>
    <xf numFmtId="3" fontId="5" fillId="36" borderId="87" xfId="54" applyNumberFormat="1" applyFont="1" applyFill="1" applyBorder="1">
      <alignment/>
      <protection/>
    </xf>
    <xf numFmtId="4" fontId="5" fillId="37" borderId="71" xfId="54" applyNumberFormat="1" applyFont="1" applyFill="1" applyBorder="1" applyAlignment="1">
      <alignment horizontal="right"/>
      <protection/>
    </xf>
    <xf numFmtId="4" fontId="5" fillId="37" borderId="72" xfId="54" applyNumberFormat="1" applyFont="1" applyFill="1" applyBorder="1" applyAlignment="1">
      <alignment horizontal="right"/>
      <protection/>
    </xf>
    <xf numFmtId="4" fontId="5" fillId="37" borderId="79" xfId="54" applyNumberFormat="1" applyFont="1" applyFill="1" applyBorder="1" applyAlignment="1">
      <alignment horizontal="right"/>
      <protection/>
    </xf>
    <xf numFmtId="4" fontId="5" fillId="37" borderId="75" xfId="54" applyNumberFormat="1" applyFont="1" applyFill="1" applyBorder="1" applyAlignment="1">
      <alignment horizontal="right"/>
      <protection/>
    </xf>
    <xf numFmtId="4" fontId="5" fillId="37" borderId="86" xfId="54" applyNumberFormat="1" applyFont="1" applyFill="1" applyBorder="1" applyAlignment="1">
      <alignment horizontal="right"/>
      <protection/>
    </xf>
    <xf numFmtId="4" fontId="5" fillId="37" borderId="82" xfId="54" applyNumberFormat="1" applyFont="1" applyFill="1" applyBorder="1" applyAlignment="1">
      <alignment horizontal="right"/>
      <protection/>
    </xf>
    <xf numFmtId="0" fontId="5" fillId="36" borderId="89" xfId="54" applyFont="1" applyFill="1" applyBorder="1" applyAlignment="1">
      <alignment horizontal="center"/>
      <protection/>
    </xf>
    <xf numFmtId="0" fontId="5" fillId="36" borderId="13" xfId="54" applyFont="1" applyFill="1" applyBorder="1">
      <alignment/>
      <protection/>
    </xf>
    <xf numFmtId="0" fontId="5" fillId="36" borderId="90" xfId="54" applyFont="1" applyFill="1" applyBorder="1">
      <alignment/>
      <protection/>
    </xf>
    <xf numFmtId="0" fontId="5" fillId="36" borderId="91" xfId="54" applyFont="1" applyFill="1" applyBorder="1">
      <alignment/>
      <protection/>
    </xf>
    <xf numFmtId="0" fontId="5" fillId="36" borderId="15" xfId="54" applyFont="1" applyFill="1" applyBorder="1">
      <alignment/>
      <protection/>
    </xf>
    <xf numFmtId="0" fontId="5" fillId="36" borderId="42" xfId="54" applyFont="1" applyFill="1" applyBorder="1">
      <alignment/>
      <protection/>
    </xf>
    <xf numFmtId="0" fontId="5" fillId="36" borderId="14" xfId="54" applyFont="1" applyFill="1" applyBorder="1">
      <alignment/>
      <protection/>
    </xf>
    <xf numFmtId="0" fontId="37" fillId="36" borderId="13" xfId="54" applyFont="1" applyFill="1" applyBorder="1">
      <alignment/>
      <protection/>
    </xf>
    <xf numFmtId="4" fontId="37" fillId="36" borderId="90" xfId="54" applyNumberFormat="1" applyFont="1" applyFill="1" applyBorder="1">
      <alignment/>
      <protection/>
    </xf>
    <xf numFmtId="4" fontId="37" fillId="36" borderId="91" xfId="54" applyNumberFormat="1" applyFont="1" applyFill="1" applyBorder="1">
      <alignment/>
      <protection/>
    </xf>
    <xf numFmtId="4" fontId="37" fillId="36" borderId="15" xfId="54" applyNumberFormat="1" applyFont="1" applyFill="1" applyBorder="1">
      <alignment/>
      <protection/>
    </xf>
    <xf numFmtId="4" fontId="37" fillId="36" borderId="42" xfId="54" applyNumberFormat="1" applyFont="1" applyFill="1" applyBorder="1">
      <alignment/>
      <protection/>
    </xf>
    <xf numFmtId="4" fontId="37" fillId="36" borderId="13" xfId="54" applyNumberFormat="1" applyFont="1" applyFill="1" applyBorder="1">
      <alignment/>
      <protection/>
    </xf>
    <xf numFmtId="4" fontId="37" fillId="36" borderId="14" xfId="54" applyNumberFormat="1" applyFont="1" applyFill="1" applyBorder="1">
      <alignment/>
      <protection/>
    </xf>
    <xf numFmtId="0" fontId="38" fillId="36" borderId="13" xfId="54" applyFont="1" applyFill="1" applyBorder="1">
      <alignment/>
      <protection/>
    </xf>
    <xf numFmtId="0" fontId="38" fillId="36" borderId="90" xfId="54" applyFont="1" applyFill="1" applyBorder="1">
      <alignment/>
      <protection/>
    </xf>
    <xf numFmtId="0" fontId="38" fillId="36" borderId="91" xfId="54" applyFont="1" applyFill="1" applyBorder="1">
      <alignment/>
      <protection/>
    </xf>
    <xf numFmtId="0" fontId="38" fillId="36" borderId="15" xfId="54" applyFont="1" applyFill="1" applyBorder="1">
      <alignment/>
      <protection/>
    </xf>
    <xf numFmtId="0" fontId="38" fillId="36" borderId="42" xfId="54" applyFont="1" applyFill="1" applyBorder="1">
      <alignment/>
      <protection/>
    </xf>
    <xf numFmtId="0" fontId="37" fillId="36" borderId="90" xfId="54" applyFont="1" applyFill="1" applyBorder="1">
      <alignment/>
      <protection/>
    </xf>
    <xf numFmtId="0" fontId="37" fillId="36" borderId="15" xfId="54" applyFont="1" applyFill="1" applyBorder="1">
      <alignment/>
      <protection/>
    </xf>
    <xf numFmtId="0" fontId="37" fillId="36" borderId="42" xfId="54" applyFont="1" applyFill="1" applyBorder="1">
      <alignment/>
      <protection/>
    </xf>
    <xf numFmtId="4" fontId="39" fillId="36" borderId="90" xfId="54" applyNumberFormat="1" applyFont="1" applyFill="1" applyBorder="1">
      <alignment/>
      <protection/>
    </xf>
    <xf numFmtId="0" fontId="38" fillId="36" borderId="14" xfId="54" applyFont="1" applyFill="1" applyBorder="1">
      <alignment/>
      <protection/>
    </xf>
    <xf numFmtId="0" fontId="5" fillId="36" borderId="92" xfId="54" applyFont="1" applyFill="1" applyBorder="1" applyAlignment="1">
      <alignment horizontal="center"/>
      <protection/>
    </xf>
    <xf numFmtId="0" fontId="38" fillId="36" borderId="19" xfId="54" applyFont="1" applyFill="1" applyBorder="1">
      <alignment/>
      <protection/>
    </xf>
    <xf numFmtId="0" fontId="37" fillId="36" borderId="93" xfId="54" applyFont="1" applyFill="1" applyBorder="1">
      <alignment/>
      <protection/>
    </xf>
    <xf numFmtId="4" fontId="37" fillId="36" borderId="94" xfId="54" applyNumberFormat="1" applyFont="1" applyFill="1" applyBorder="1">
      <alignment/>
      <protection/>
    </xf>
    <xf numFmtId="0" fontId="37" fillId="36" borderId="17" xfId="54" applyFont="1" applyFill="1" applyBorder="1">
      <alignment/>
      <protection/>
    </xf>
    <xf numFmtId="4" fontId="37" fillId="36" borderId="18" xfId="54" applyNumberFormat="1" applyFont="1" applyFill="1" applyBorder="1">
      <alignment/>
      <protection/>
    </xf>
    <xf numFmtId="4" fontId="37" fillId="36" borderId="19" xfId="54" applyNumberFormat="1" applyFont="1" applyFill="1" applyBorder="1">
      <alignment/>
      <protection/>
    </xf>
    <xf numFmtId="0" fontId="5" fillId="36" borderId="17" xfId="54" applyFont="1" applyFill="1" applyBorder="1">
      <alignment/>
      <protection/>
    </xf>
    <xf numFmtId="0" fontId="5" fillId="36" borderId="18" xfId="54" applyFont="1" applyFill="1" applyBorder="1">
      <alignment/>
      <protection/>
    </xf>
    <xf numFmtId="0" fontId="37" fillId="36" borderId="18" xfId="54" applyFont="1" applyFill="1" applyBorder="1">
      <alignment/>
      <protection/>
    </xf>
    <xf numFmtId="4" fontId="37" fillId="36" borderId="20" xfId="54" applyNumberFormat="1" applyFont="1" applyFill="1" applyBorder="1">
      <alignment/>
      <protection/>
    </xf>
    <xf numFmtId="0" fontId="5" fillId="38" borderId="0" xfId="54" applyFont="1" applyFill="1" applyAlignment="1">
      <alignment horizontal="center"/>
      <protection/>
    </xf>
    <xf numFmtId="0" fontId="5" fillId="38" borderId="0" xfId="54" applyFont="1" applyFill="1">
      <alignment/>
      <protection/>
    </xf>
    <xf numFmtId="0" fontId="40" fillId="38" borderId="0" xfId="54" applyFont="1" applyFill="1">
      <alignment/>
      <protection/>
    </xf>
    <xf numFmtId="4" fontId="40" fillId="38" borderId="0" xfId="54" applyNumberFormat="1" applyFont="1" applyFill="1">
      <alignment/>
      <protection/>
    </xf>
    <xf numFmtId="0" fontId="41" fillId="38" borderId="0" xfId="54" applyFont="1" applyFill="1">
      <alignment/>
      <protection/>
    </xf>
    <xf numFmtId="4" fontId="41" fillId="38" borderId="0" xfId="54" applyNumberFormat="1" applyFont="1" applyFill="1">
      <alignment/>
      <protection/>
    </xf>
    <xf numFmtId="0" fontId="41" fillId="38" borderId="0" xfId="54" applyFont="1" applyFill="1" applyAlignment="1">
      <alignment horizontal="right"/>
      <protection/>
    </xf>
    <xf numFmtId="0" fontId="5" fillId="33" borderId="0" xfId="54" applyFont="1" applyFill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22" fillId="36" borderId="0" xfId="0" applyFont="1" applyFill="1" applyAlignment="1" applyProtection="1">
      <alignment vertical="center"/>
      <protection/>
    </xf>
    <xf numFmtId="49" fontId="12" fillId="34" borderId="26" xfId="0" applyNumberFormat="1" applyFont="1" applyFill="1" applyBorder="1" applyAlignment="1">
      <alignment horizontal="center" vertical="center"/>
    </xf>
    <xf numFmtId="49" fontId="12" fillId="34" borderId="40" xfId="0" applyNumberFormat="1" applyFont="1" applyFill="1" applyBorder="1" applyAlignment="1">
      <alignment horizontal="center" vertical="center"/>
    </xf>
    <xf numFmtId="49" fontId="12" fillId="34" borderId="33" xfId="0" applyNumberFormat="1" applyFont="1" applyFill="1" applyBorder="1" applyAlignment="1">
      <alignment horizontal="center" vertical="center"/>
    </xf>
    <xf numFmtId="49" fontId="12" fillId="34" borderId="33" xfId="0" applyNumberFormat="1" applyFont="1" applyFill="1" applyBorder="1" applyAlignment="1">
      <alignment horizontal="left" vertical="center"/>
    </xf>
    <xf numFmtId="49" fontId="12" fillId="34" borderId="23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left" vertical="center"/>
    </xf>
    <xf numFmtId="49" fontId="12" fillId="34" borderId="41" xfId="0" applyNumberFormat="1" applyFont="1" applyFill="1" applyBorder="1" applyAlignment="1">
      <alignment horizontal="left" vertical="center"/>
    </xf>
    <xf numFmtId="49" fontId="12" fillId="34" borderId="49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9" fillId="35" borderId="21" xfId="0" applyNumberFormat="1" applyFont="1" applyFill="1" applyBorder="1" applyAlignment="1">
      <alignment vertical="center"/>
    </xf>
    <xf numFmtId="3" fontId="9" fillId="35" borderId="95" xfId="0" applyNumberFormat="1" applyFont="1" applyFill="1" applyBorder="1" applyAlignment="1">
      <alignment vertical="center"/>
    </xf>
    <xf numFmtId="3" fontId="9" fillId="35" borderId="30" xfId="0" applyNumberFormat="1" applyFont="1" applyFill="1" applyBorder="1" applyAlignment="1">
      <alignment vertical="center"/>
    </xf>
    <xf numFmtId="3" fontId="9" fillId="35" borderId="22" xfId="0" applyNumberFormat="1" applyFont="1" applyFill="1" applyBorder="1" applyAlignment="1">
      <alignment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left" vertical="center"/>
    </xf>
    <xf numFmtId="49" fontId="12" fillId="34" borderId="15" xfId="0" applyNumberFormat="1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vertical="center"/>
    </xf>
    <xf numFmtId="0" fontId="12" fillId="34" borderId="96" xfId="0" applyFont="1" applyFill="1" applyBorder="1" applyAlignment="1">
      <alignment horizontal="center" vertical="center"/>
    </xf>
    <xf numFmtId="49" fontId="12" fillId="34" borderId="96" xfId="0" applyNumberFormat="1" applyFont="1" applyFill="1" applyBorder="1" applyAlignment="1">
      <alignment horizontal="left" vertical="center"/>
    </xf>
    <xf numFmtId="49" fontId="12" fillId="34" borderId="43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/>
    </xf>
    <xf numFmtId="49" fontId="12" fillId="34" borderId="0" xfId="0" applyNumberFormat="1" applyFont="1" applyFill="1" applyAlignment="1">
      <alignment horizontal="left"/>
    </xf>
    <xf numFmtId="3" fontId="9" fillId="35" borderId="45" xfId="0" applyNumberFormat="1" applyFont="1" applyFill="1" applyBorder="1" applyAlignment="1">
      <alignment vertical="center"/>
    </xf>
    <xf numFmtId="3" fontId="9" fillId="35" borderId="34" xfId="0" applyNumberFormat="1" applyFont="1" applyFill="1" applyBorder="1" applyAlignment="1">
      <alignment vertical="center"/>
    </xf>
    <xf numFmtId="49" fontId="12" fillId="34" borderId="15" xfId="0" applyNumberFormat="1" applyFont="1" applyFill="1" applyBorder="1" applyAlignment="1">
      <alignment horizontal="left" vertical="center"/>
    </xf>
    <xf numFmtId="49" fontId="12" fillId="34" borderId="43" xfId="0" applyNumberFormat="1" applyFont="1" applyFill="1" applyBorder="1" applyAlignment="1">
      <alignment horizontal="left" vertical="center"/>
    </xf>
    <xf numFmtId="49" fontId="12" fillId="34" borderId="96" xfId="0" applyNumberFormat="1" applyFont="1" applyFill="1" applyBorder="1" applyAlignment="1">
      <alignment horizontal="left" vertical="center"/>
    </xf>
    <xf numFmtId="0" fontId="16" fillId="34" borderId="41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3" fontId="9" fillId="34" borderId="30" xfId="0" applyNumberFormat="1" applyFont="1" applyFill="1" applyBorder="1" applyAlignment="1" applyProtection="1">
      <alignment vertical="center"/>
      <protection locked="0"/>
    </xf>
    <xf numFmtId="3" fontId="9" fillId="34" borderId="48" xfId="0" applyNumberFormat="1" applyFont="1" applyFill="1" applyBorder="1" applyAlignment="1" applyProtection="1">
      <alignment vertical="center"/>
      <protection locked="0"/>
    </xf>
    <xf numFmtId="3" fontId="9" fillId="34" borderId="21" xfId="0" applyNumberFormat="1" applyFont="1" applyFill="1" applyBorder="1" applyAlignment="1" applyProtection="1">
      <alignment vertical="center"/>
      <protection locked="0"/>
    </xf>
    <xf numFmtId="3" fontId="9" fillId="34" borderId="51" xfId="0" applyNumberFormat="1" applyFont="1" applyFill="1" applyBorder="1" applyAlignment="1" applyProtection="1">
      <alignment vertical="center"/>
      <protection locked="0"/>
    </xf>
    <xf numFmtId="3" fontId="9" fillId="35" borderId="30" xfId="0" applyNumberFormat="1" applyFont="1" applyFill="1" applyBorder="1" applyAlignment="1" applyProtection="1">
      <alignment vertical="center"/>
      <protection hidden="1"/>
    </xf>
    <xf numFmtId="3" fontId="9" fillId="35" borderId="22" xfId="0" applyNumberFormat="1" applyFont="1" applyFill="1" applyBorder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 horizontal="center" vertical="center"/>
      <protection hidden="1"/>
    </xf>
    <xf numFmtId="49" fontId="12" fillId="34" borderId="44" xfId="0" applyNumberFormat="1" applyFont="1" applyFill="1" applyBorder="1" applyAlignment="1" applyProtection="1">
      <alignment horizontal="center" vertical="center"/>
      <protection hidden="1"/>
    </xf>
    <xf numFmtId="49" fontId="12" fillId="34" borderId="0" xfId="0" applyNumberFormat="1" applyFont="1" applyFill="1" applyBorder="1" applyAlignment="1" applyProtection="1">
      <alignment horizontal="center" vertical="center"/>
      <protection hidden="1"/>
    </xf>
    <xf numFmtId="49" fontId="12" fillId="34" borderId="49" xfId="0" applyNumberFormat="1" applyFont="1" applyFill="1" applyBorder="1" applyAlignment="1" applyProtection="1">
      <alignment horizontal="center" vertical="center"/>
      <protection hidden="1"/>
    </xf>
    <xf numFmtId="49" fontId="5" fillId="34" borderId="21" xfId="0" applyNumberFormat="1" applyFont="1" applyFill="1" applyBorder="1" applyAlignment="1" applyProtection="1">
      <alignment horizontal="center" vertical="center"/>
      <protection hidden="1"/>
    </xf>
    <xf numFmtId="49" fontId="5" fillId="34" borderId="30" xfId="0" applyNumberFormat="1" applyFont="1" applyFill="1" applyBorder="1" applyAlignment="1" applyProtection="1">
      <alignment horizontal="center" vertical="center"/>
      <protection hidden="1"/>
    </xf>
    <xf numFmtId="49" fontId="5" fillId="34" borderId="34" xfId="0" applyNumberFormat="1" applyFont="1" applyFill="1" applyBorder="1" applyAlignment="1" applyProtection="1">
      <alignment horizontal="center" vertical="center"/>
      <protection hidden="1"/>
    </xf>
    <xf numFmtId="49" fontId="5" fillId="34" borderId="18" xfId="0" applyNumberFormat="1" applyFont="1" applyFill="1" applyBorder="1" applyAlignment="1" applyProtection="1">
      <alignment horizontal="center" vertical="center"/>
      <protection hidden="1"/>
    </xf>
    <xf numFmtId="3" fontId="9" fillId="35" borderId="48" xfId="0" applyNumberFormat="1" applyFont="1" applyFill="1" applyBorder="1" applyAlignment="1">
      <alignment vertical="center"/>
    </xf>
    <xf numFmtId="3" fontId="9" fillId="34" borderId="22" xfId="0" applyNumberFormat="1" applyFont="1" applyFill="1" applyBorder="1" applyAlignment="1" applyProtection="1">
      <alignment vertical="center"/>
      <protection locked="0"/>
    </xf>
    <xf numFmtId="3" fontId="2" fillId="35" borderId="45" xfId="0" applyNumberFormat="1" applyFont="1" applyFill="1" applyBorder="1" applyAlignment="1">
      <alignment vertical="center"/>
    </xf>
    <xf numFmtId="3" fontId="2" fillId="35" borderId="97" xfId="0" applyNumberFormat="1" applyFont="1" applyFill="1" applyBorder="1" applyAlignment="1">
      <alignment vertical="center"/>
    </xf>
    <xf numFmtId="3" fontId="9" fillId="35" borderId="37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2" fillId="34" borderId="42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50" xfId="0" applyFont="1" applyFill="1" applyBorder="1" applyAlignment="1" applyProtection="1">
      <alignment horizontal="center" vertical="center"/>
      <protection hidden="1"/>
    </xf>
    <xf numFmtId="0" fontId="12" fillId="34" borderId="98" xfId="0" applyFont="1" applyFill="1" applyBorder="1" applyAlignment="1" applyProtection="1">
      <alignment horizontal="center"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 hidden="1"/>
    </xf>
    <xf numFmtId="0" fontId="12" fillId="34" borderId="42" xfId="0" applyFont="1" applyFill="1" applyBorder="1" applyAlignment="1" applyProtection="1">
      <alignment horizontal="center" vertical="center" wrapText="1"/>
      <protection hidden="1"/>
    </xf>
    <xf numFmtId="0" fontId="0" fillId="34" borderId="50" xfId="0" applyFont="1" applyFill="1" applyBorder="1" applyAlignment="1">
      <alignment horizontal="center" vertical="center"/>
    </xf>
    <xf numFmtId="0" fontId="0" fillId="39" borderId="0" xfId="53" applyFont="1" applyFill="1" applyAlignment="1">
      <alignment horizontal="center"/>
      <protection/>
    </xf>
    <xf numFmtId="0" fontId="13" fillId="3" borderId="0" xfId="53" applyFont="1" applyFill="1" applyAlignment="1">
      <alignment/>
      <protection/>
    </xf>
    <xf numFmtId="0" fontId="0" fillId="3" borderId="0" xfId="53" applyFill="1" applyAlignment="1">
      <alignment/>
      <protection/>
    </xf>
    <xf numFmtId="0" fontId="0" fillId="3" borderId="0" xfId="53" applyNumberFormat="1" applyFill="1" applyAlignment="1">
      <alignment/>
      <protection/>
    </xf>
    <xf numFmtId="0" fontId="0" fillId="40" borderId="0" xfId="53" applyFill="1">
      <alignment/>
      <protection/>
    </xf>
    <xf numFmtId="0" fontId="2" fillId="3" borderId="0" xfId="53" applyFont="1" applyFill="1" applyAlignment="1">
      <alignment/>
      <protection/>
    </xf>
    <xf numFmtId="0" fontId="0" fillId="3" borderId="0" xfId="53" applyFont="1" applyFill="1" applyAlignment="1">
      <alignment/>
      <protection/>
    </xf>
    <xf numFmtId="0" fontId="31" fillId="3" borderId="47" xfId="53" applyFont="1" applyFill="1" applyBorder="1" applyAlignment="1">
      <alignment horizontal="left" vertical="center"/>
      <protection/>
    </xf>
    <xf numFmtId="0" fontId="0" fillId="3" borderId="44" xfId="53" applyFill="1" applyBorder="1" applyAlignment="1">
      <alignment horizontal="left"/>
      <protection/>
    </xf>
    <xf numFmtId="0" fontId="0" fillId="3" borderId="50" xfId="53" applyFill="1" applyBorder="1" applyAlignment="1">
      <alignment horizontal="left"/>
      <protection/>
    </xf>
    <xf numFmtId="0" fontId="31" fillId="3" borderId="54" xfId="53" applyFont="1" applyFill="1" applyBorder="1" applyAlignment="1">
      <alignment horizontal="left" vertical="center"/>
      <protection/>
    </xf>
    <xf numFmtId="0" fontId="31" fillId="3" borderId="49" xfId="53" applyFont="1" applyFill="1" applyBorder="1" applyAlignment="1">
      <alignment horizontal="left" vertical="center"/>
      <protection/>
    </xf>
    <xf numFmtId="0" fontId="31" fillId="3" borderId="55" xfId="53" applyFont="1" applyFill="1" applyBorder="1" applyAlignment="1">
      <alignment horizontal="left" vertical="center"/>
      <protection/>
    </xf>
    <xf numFmtId="0" fontId="0" fillId="3" borderId="47" xfId="53" applyFill="1" applyBorder="1" applyAlignment="1">
      <alignment horizontal="left"/>
      <protection/>
    </xf>
    <xf numFmtId="0" fontId="0" fillId="3" borderId="0" xfId="53" applyFill="1" applyBorder="1" applyAlignment="1">
      <alignment horizontal="left"/>
      <protection/>
    </xf>
    <xf numFmtId="0" fontId="0" fillId="3" borderId="47" xfId="53" applyNumberFormat="1" applyFill="1" applyBorder="1" applyAlignment="1">
      <alignment horizontal="left"/>
      <protection/>
    </xf>
    <xf numFmtId="0" fontId="0" fillId="3" borderId="44" xfId="53" applyNumberFormat="1" applyFill="1" applyBorder="1" applyAlignment="1">
      <alignment horizontal="left"/>
      <protection/>
    </xf>
    <xf numFmtId="0" fontId="0" fillId="3" borderId="50" xfId="53" applyNumberFormat="1" applyFill="1" applyBorder="1" applyAlignment="1">
      <alignment horizontal="left"/>
      <protection/>
    </xf>
    <xf numFmtId="0" fontId="43" fillId="3" borderId="23" xfId="53" applyFont="1" applyFill="1" applyBorder="1" applyAlignment="1">
      <alignment horizontal="left" vertical="center"/>
      <protection/>
    </xf>
    <xf numFmtId="0" fontId="0" fillId="3" borderId="0" xfId="53" applyFill="1" applyAlignment="1">
      <alignment horizontal="left" vertical="center"/>
      <protection/>
    </xf>
    <xf numFmtId="0" fontId="0" fillId="3" borderId="98" xfId="53" applyFill="1" applyBorder="1" applyAlignment="1">
      <alignment horizontal="left" vertical="center"/>
      <protection/>
    </xf>
    <xf numFmtId="0" fontId="0" fillId="3" borderId="23" xfId="53" applyFill="1" applyBorder="1" applyAlignment="1">
      <alignment horizontal="left"/>
      <protection/>
    </xf>
    <xf numFmtId="0" fontId="43" fillId="3" borderId="99" xfId="53" applyNumberFormat="1" applyFont="1" applyFill="1" applyBorder="1" applyAlignment="1">
      <alignment horizontal="left" vertical="center"/>
      <protection/>
    </xf>
    <xf numFmtId="0" fontId="0" fillId="3" borderId="21" xfId="53" applyFill="1" applyBorder="1" applyAlignment="1">
      <alignment horizontal="left" vertical="center"/>
      <protection/>
    </xf>
    <xf numFmtId="0" fontId="0" fillId="3" borderId="95" xfId="53" applyFill="1" applyBorder="1" applyAlignment="1">
      <alignment horizontal="left" vertical="center"/>
      <protection/>
    </xf>
    <xf numFmtId="0" fontId="43" fillId="3" borderId="54" xfId="53" applyFont="1" applyFill="1" applyBorder="1" applyAlignment="1">
      <alignment horizontal="center" vertical="center"/>
      <protection/>
    </xf>
    <xf numFmtId="0" fontId="43" fillId="3" borderId="49" xfId="53" applyFont="1" applyFill="1" applyBorder="1" applyAlignment="1">
      <alignment horizontal="center" vertical="center"/>
      <protection/>
    </xf>
    <xf numFmtId="0" fontId="43" fillId="3" borderId="55" xfId="53" applyFont="1" applyFill="1" applyBorder="1" applyAlignment="1">
      <alignment horizontal="center" vertical="center"/>
      <protection/>
    </xf>
    <xf numFmtId="0" fontId="0" fillId="3" borderId="0" xfId="53" applyFill="1" applyBorder="1" applyAlignment="1">
      <alignment/>
      <protection/>
    </xf>
    <xf numFmtId="0" fontId="43" fillId="3" borderId="29" xfId="53" applyFont="1" applyFill="1" applyBorder="1" applyAlignment="1">
      <alignment horizontal="center" vertical="center"/>
      <protection/>
    </xf>
    <xf numFmtId="0" fontId="43" fillId="3" borderId="30" xfId="53" applyFont="1" applyFill="1" applyBorder="1" applyAlignment="1">
      <alignment horizontal="center" vertical="center"/>
      <protection/>
    </xf>
    <xf numFmtId="0" fontId="43" fillId="3" borderId="22" xfId="53" applyFont="1" applyFill="1" applyBorder="1" applyAlignment="1">
      <alignment horizontal="center" vertical="center"/>
      <protection/>
    </xf>
    <xf numFmtId="0" fontId="0" fillId="0" borderId="99" xfId="53" applyBorder="1" applyAlignment="1">
      <alignment vertical="center"/>
      <protection/>
    </xf>
    <xf numFmtId="3" fontId="0" fillId="0" borderId="21" xfId="53" applyNumberFormat="1" applyBorder="1" applyAlignment="1">
      <alignment horizontal="right"/>
      <protection/>
    </xf>
    <xf numFmtId="3" fontId="0" fillId="0" borderId="95" xfId="53" applyNumberFormat="1" applyBorder="1" applyAlignment="1">
      <alignment horizontal="right"/>
      <protection/>
    </xf>
    <xf numFmtId="0" fontId="0" fillId="3" borderId="23" xfId="53" applyFill="1" applyBorder="1" applyAlignment="1">
      <alignment/>
      <protection/>
    </xf>
    <xf numFmtId="0" fontId="0" fillId="0" borderId="29" xfId="53" applyBorder="1" applyAlignment="1">
      <alignment vertical="center" wrapText="1"/>
      <protection/>
    </xf>
    <xf numFmtId="49" fontId="0" fillId="0" borderId="30" xfId="53" applyNumberFormat="1" applyBorder="1" applyAlignment="1">
      <alignment horizontal="center"/>
      <protection/>
    </xf>
    <xf numFmtId="3" fontId="0" fillId="0" borderId="30" xfId="53" applyNumberFormat="1" applyBorder="1" applyAlignment="1">
      <alignment/>
      <protection/>
    </xf>
    <xf numFmtId="3" fontId="0" fillId="0" borderId="22" xfId="53" applyNumberFormat="1" applyBorder="1" applyAlignment="1">
      <alignment/>
      <protection/>
    </xf>
    <xf numFmtId="0" fontId="0" fillId="0" borderId="29" xfId="53" applyBorder="1" applyAlignment="1">
      <alignment vertical="center"/>
      <protection/>
    </xf>
    <xf numFmtId="3" fontId="0" fillId="0" borderId="30" xfId="53" applyNumberFormat="1" applyBorder="1" applyAlignment="1">
      <alignment horizontal="right"/>
      <protection/>
    </xf>
    <xf numFmtId="3" fontId="0" fillId="0" borderId="22" xfId="53" applyNumberFormat="1" applyBorder="1" applyAlignment="1">
      <alignment horizontal="right"/>
      <protection/>
    </xf>
    <xf numFmtId="49" fontId="0" fillId="0" borderId="30" xfId="53" applyNumberFormat="1" applyFont="1" applyBorder="1" applyAlignment="1">
      <alignment horizontal="center"/>
      <protection/>
    </xf>
    <xf numFmtId="3" fontId="0" fillId="0" borderId="30" xfId="53" applyNumberFormat="1" applyFont="1" applyBorder="1" applyAlignment="1">
      <alignment horizontal="right"/>
      <protection/>
    </xf>
    <xf numFmtId="3" fontId="0" fillId="0" borderId="22" xfId="53" applyNumberFormat="1" applyFont="1" applyBorder="1" applyAlignment="1">
      <alignment horizontal="right"/>
      <protection/>
    </xf>
    <xf numFmtId="0" fontId="0" fillId="0" borderId="35" xfId="53" applyBorder="1" applyAlignment="1">
      <alignment vertical="center" wrapText="1"/>
      <protection/>
    </xf>
    <xf numFmtId="49" fontId="0" fillId="0" borderId="36" xfId="53" applyNumberFormat="1" applyFont="1" applyBorder="1" applyAlignment="1">
      <alignment horizontal="center"/>
      <protection/>
    </xf>
    <xf numFmtId="3" fontId="0" fillId="0" borderId="36" xfId="53" applyNumberFormat="1" applyBorder="1" applyAlignment="1">
      <alignment/>
      <protection/>
    </xf>
    <xf numFmtId="3" fontId="0" fillId="0" borderId="37" xfId="53" applyNumberFormat="1" applyBorder="1" applyAlignment="1">
      <alignment/>
      <protection/>
    </xf>
    <xf numFmtId="0" fontId="0" fillId="3" borderId="0" xfId="53" applyNumberFormat="1" applyFont="1" applyFill="1" applyAlignment="1">
      <alignment/>
      <protection/>
    </xf>
    <xf numFmtId="3" fontId="0" fillId="3" borderId="0" xfId="53" applyNumberFormat="1" applyFill="1" applyAlignment="1">
      <alignment/>
      <protection/>
    </xf>
    <xf numFmtId="0" fontId="2" fillId="34" borderId="38" xfId="53" applyNumberFormat="1" applyFont="1" applyFill="1" applyBorder="1" applyAlignment="1">
      <alignment/>
      <protection/>
    </xf>
    <xf numFmtId="0" fontId="2" fillId="34" borderId="100" xfId="53" applyFont="1" applyFill="1" applyBorder="1" applyAlignment="1">
      <alignment/>
      <protection/>
    </xf>
    <xf numFmtId="0" fontId="2" fillId="34" borderId="51" xfId="53" applyFont="1" applyFill="1" applyBorder="1" applyAlignment="1">
      <alignment/>
      <protection/>
    </xf>
    <xf numFmtId="0" fontId="0" fillId="34" borderId="54" xfId="53" applyNumberFormat="1" applyFill="1" applyBorder="1" applyAlignment="1">
      <alignment/>
      <protection/>
    </xf>
    <xf numFmtId="0" fontId="0" fillId="34" borderId="49" xfId="53" applyFill="1" applyBorder="1" applyAlignment="1">
      <alignment/>
      <protection/>
    </xf>
    <xf numFmtId="0" fontId="0" fillId="34" borderId="55" xfId="53" applyFill="1" applyBorder="1" applyAlignment="1">
      <alignment/>
      <protection/>
    </xf>
    <xf numFmtId="0" fontId="0" fillId="0" borderId="35" xfId="53" applyBorder="1" applyAlignment="1">
      <alignment vertical="center"/>
      <protection/>
    </xf>
    <xf numFmtId="3" fontId="0" fillId="0" borderId="36" xfId="53" applyNumberFormat="1" applyFont="1" applyBorder="1" applyAlignment="1">
      <alignment horizontal="right"/>
      <protection/>
    </xf>
    <xf numFmtId="3" fontId="0" fillId="0" borderId="37" xfId="53" applyNumberFormat="1" applyFont="1" applyBorder="1" applyAlignment="1">
      <alignment horizontal="right"/>
      <protection/>
    </xf>
    <xf numFmtId="49" fontId="0" fillId="3" borderId="0" xfId="53" applyNumberFormat="1" applyFill="1" applyAlignment="1">
      <alignment/>
      <protection/>
    </xf>
    <xf numFmtId="0" fontId="43" fillId="3" borderId="47" xfId="53" applyFont="1" applyFill="1" applyBorder="1" applyAlignment="1">
      <alignment horizontal="center" vertical="center"/>
      <protection/>
    </xf>
    <xf numFmtId="0" fontId="43" fillId="3" borderId="44" xfId="53" applyFont="1" applyFill="1" applyBorder="1" applyAlignment="1">
      <alignment horizontal="center" vertical="center"/>
      <protection/>
    </xf>
    <xf numFmtId="0" fontId="43" fillId="3" borderId="44" xfId="53" applyFont="1" applyFill="1" applyBorder="1" applyAlignment="1">
      <alignment horizontal="right" vertical="center"/>
      <protection/>
    </xf>
    <xf numFmtId="0" fontId="43" fillId="3" borderId="50" xfId="53" applyFont="1" applyFill="1" applyBorder="1" applyAlignment="1">
      <alignment horizontal="center" vertical="center"/>
      <protection/>
    </xf>
    <xf numFmtId="3" fontId="0" fillId="0" borderId="21" xfId="53" applyNumberFormat="1" applyFont="1" applyBorder="1" applyAlignment="1">
      <alignment/>
      <protection/>
    </xf>
    <xf numFmtId="3" fontId="0" fillId="0" borderId="95" xfId="53" applyNumberFormat="1" applyFont="1" applyBorder="1" applyAlignment="1">
      <alignment/>
      <protection/>
    </xf>
    <xf numFmtId="0" fontId="0" fillId="0" borderId="30" xfId="53" applyNumberFormat="1" applyFont="1" applyBorder="1" applyAlignment="1">
      <alignment horizontal="center"/>
      <protection/>
    </xf>
    <xf numFmtId="3" fontId="0" fillId="0" borderId="30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0" fontId="0" fillId="0" borderId="36" xfId="53" applyNumberFormat="1" applyFont="1" applyBorder="1" applyAlignment="1">
      <alignment horizontal="center"/>
      <protection/>
    </xf>
    <xf numFmtId="3" fontId="0" fillId="0" borderId="36" xfId="53" applyNumberFormat="1" applyFont="1" applyBorder="1" applyAlignment="1">
      <alignment/>
      <protection/>
    </xf>
    <xf numFmtId="3" fontId="0" fillId="0" borderId="37" xfId="53" applyNumberFormat="1" applyFont="1" applyBorder="1" applyAlignment="1">
      <alignment/>
      <protection/>
    </xf>
    <xf numFmtId="0" fontId="0" fillId="0" borderId="0" xfId="53">
      <alignment/>
      <protection/>
    </xf>
    <xf numFmtId="49" fontId="0" fillId="0" borderId="21" xfId="53" applyNumberFormat="1" applyBorder="1" applyAlignment="1">
      <alignment horizontal="center"/>
      <protection/>
    </xf>
    <xf numFmtId="49" fontId="0" fillId="0" borderId="21" xfId="53" applyNumberFormat="1" applyFont="1" applyBorder="1" applyAlignment="1">
      <alignment horizontal="center"/>
      <protection/>
    </xf>
    <xf numFmtId="49" fontId="5" fillId="37" borderId="74" xfId="54" applyNumberFormat="1" applyFont="1" applyFill="1" applyBorder="1" applyAlignment="1">
      <alignment horizontal="center"/>
      <protection/>
    </xf>
    <xf numFmtId="0" fontId="5" fillId="36" borderId="75" xfId="54" applyFont="1" applyFill="1" applyBorder="1">
      <alignment/>
      <protection/>
    </xf>
    <xf numFmtId="0" fontId="5" fillId="37" borderId="101" xfId="54" applyFont="1" applyFill="1" applyBorder="1" applyAlignment="1">
      <alignment horizontal="center"/>
      <protection/>
    </xf>
    <xf numFmtId="0" fontId="5" fillId="37" borderId="102" xfId="54" applyFont="1" applyFill="1" applyBorder="1">
      <alignment/>
      <protection/>
    </xf>
    <xf numFmtId="0" fontId="0" fillId="34" borderId="0" xfId="0" applyFill="1" applyAlignment="1">
      <alignment vertical="top" wrapText="1"/>
    </xf>
    <xf numFmtId="0" fontId="22" fillId="37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top" wrapText="1"/>
    </xf>
    <xf numFmtId="0" fontId="0" fillId="0" borderId="0" xfId="0" applyAlignment="1">
      <alignment wrapText="1"/>
    </xf>
    <xf numFmtId="0" fontId="42" fillId="36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79" fillId="36" borderId="0" xfId="53" applyFont="1" applyFill="1" applyAlignment="1">
      <alignment horizontal="center" wrapText="1"/>
      <protection/>
    </xf>
    <xf numFmtId="0" fontId="80" fillId="36" borderId="0" xfId="53" applyFont="1" applyFill="1" applyAlignment="1">
      <alignment horizontal="center" wrapText="1"/>
      <protection/>
    </xf>
    <xf numFmtId="0" fontId="23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0" fillId="0" borderId="0" xfId="0" applyAlignment="1">
      <alignment/>
    </xf>
    <xf numFmtId="0" fontId="8" fillId="36" borderId="0" xfId="0" applyFont="1" applyFill="1" applyAlignment="1">
      <alignment horizontal="left" wrapText="1"/>
    </xf>
    <xf numFmtId="0" fontId="24" fillId="36" borderId="0" xfId="0" applyFont="1" applyFill="1" applyAlignment="1">
      <alignment horizontal="left" wrapText="1"/>
    </xf>
    <xf numFmtId="0" fontId="8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36" borderId="0" xfId="0" applyFont="1" applyFill="1" applyAlignment="1" applyProtection="1">
      <alignment horizontal="center" wrapText="1"/>
      <protection locked="0"/>
    </xf>
    <xf numFmtId="0" fontId="36" fillId="36" borderId="0" xfId="0" applyFont="1" applyFill="1" applyAlignment="1">
      <alignment horizontal="center" wrapText="1"/>
    </xf>
    <xf numFmtId="0" fontId="27" fillId="34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103" xfId="0" applyFill="1" applyBorder="1" applyAlignment="1" applyProtection="1">
      <alignment vertical="top"/>
      <protection locked="0"/>
    </xf>
    <xf numFmtId="0" fontId="0" fillId="37" borderId="59" xfId="0" applyFill="1" applyBorder="1" applyAlignment="1" applyProtection="1">
      <alignment vertical="top"/>
      <protection locked="0"/>
    </xf>
    <xf numFmtId="0" fontId="15" fillId="34" borderId="5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0" fillId="38" borderId="58" xfId="0" applyFill="1" applyBorder="1" applyAlignment="1" applyProtection="1">
      <alignment vertical="top"/>
      <protection locked="0"/>
    </xf>
    <xf numFmtId="0" fontId="33" fillId="34" borderId="0" xfId="0" applyFont="1" applyFill="1" applyAlignment="1">
      <alignment horizontal="center" vertical="center"/>
    </xf>
    <xf numFmtId="0" fontId="27" fillId="34" borderId="104" xfId="0" applyFont="1" applyFill="1" applyBorder="1" applyAlignment="1">
      <alignment vertical="center"/>
    </xf>
    <xf numFmtId="0" fontId="0" fillId="0" borderId="105" xfId="0" applyBorder="1" applyAlignment="1">
      <alignment vertical="center"/>
    </xf>
    <xf numFmtId="49" fontId="5" fillId="36" borderId="0" xfId="0" applyNumberFormat="1" applyFont="1" applyFill="1" applyBorder="1" applyAlignment="1" applyProtection="1">
      <alignment horizontal="left" vertical="center"/>
      <protection/>
    </xf>
    <xf numFmtId="0" fontId="0" fillId="36" borderId="0" xfId="0" applyFill="1" applyAlignment="1" applyProtection="1">
      <alignment vertical="center"/>
      <protection/>
    </xf>
    <xf numFmtId="49" fontId="6" fillId="36" borderId="0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28" fillId="37" borderId="106" xfId="0" applyNumberFormat="1" applyFont="1" applyFill="1" applyBorder="1" applyAlignment="1" applyProtection="1">
      <alignment horizontal="left" vertical="center"/>
      <protection/>
    </xf>
    <xf numFmtId="0" fontId="0" fillId="0" borderId="106" xfId="0" applyBorder="1" applyAlignment="1" applyProtection="1">
      <alignment vertical="center"/>
      <protection/>
    </xf>
    <xf numFmtId="0" fontId="0" fillId="0" borderId="106" xfId="0" applyBorder="1" applyAlignment="1">
      <alignment vertical="center"/>
    </xf>
    <xf numFmtId="0" fontId="29" fillId="36" borderId="0" xfId="0" applyFont="1" applyFill="1" applyAlignment="1" applyProtection="1">
      <alignment horizontal="left" vertical="center"/>
      <protection/>
    </xf>
    <xf numFmtId="49" fontId="28" fillId="36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2" fillId="37" borderId="0" xfId="0" applyFont="1" applyFill="1" applyBorder="1" applyAlignment="1" applyProtection="1">
      <alignment vertical="top" wrapText="1"/>
      <protection locked="0"/>
    </xf>
    <xf numFmtId="0" fontId="22" fillId="37" borderId="0" xfId="0" applyFont="1" applyFill="1" applyBorder="1" applyAlignment="1" applyProtection="1">
      <alignment vertical="top" wrapText="1"/>
      <protection locked="0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37" borderId="0" xfId="0" applyNumberFormat="1" applyFont="1" applyFill="1" applyBorder="1" applyAlignment="1" applyProtection="1">
      <alignment vertical="center" wrapText="1"/>
      <protection locked="0"/>
    </xf>
    <xf numFmtId="0" fontId="0" fillId="0" borderId="27" xfId="0" applyNumberFormat="1" applyBorder="1" applyAlignment="1" applyProtection="1">
      <alignment vertical="center" wrapText="1"/>
      <protection locked="0"/>
    </xf>
    <xf numFmtId="0" fontId="28" fillId="37" borderId="28" xfId="0" applyNumberFormat="1" applyFont="1" applyFill="1" applyBorder="1" applyAlignment="1" applyProtection="1">
      <alignment horizontal="left" vertical="center"/>
      <protection locked="0"/>
    </xf>
    <xf numFmtId="0" fontId="22" fillId="37" borderId="28" xfId="0" applyNumberFormat="1" applyFont="1" applyFill="1" applyBorder="1" applyAlignment="1" applyProtection="1">
      <alignment vertical="center"/>
      <protection locked="0"/>
    </xf>
    <xf numFmtId="0" fontId="22" fillId="37" borderId="27" xfId="0" applyFont="1" applyFill="1" applyBorder="1" applyAlignment="1" applyProtection="1">
      <alignment horizontal="left" vertical="top" wrapText="1"/>
      <protection locked="0"/>
    </xf>
    <xf numFmtId="0" fontId="22" fillId="37" borderId="27" xfId="0" applyFont="1" applyFill="1" applyBorder="1" applyAlignment="1">
      <alignment horizontal="left" vertical="top" wrapText="1"/>
    </xf>
    <xf numFmtId="0" fontId="4" fillId="36" borderId="0" xfId="0" applyFont="1" applyFill="1" applyBorder="1" applyAlignment="1" applyProtection="1">
      <alignment vertical="top"/>
      <protection/>
    </xf>
    <xf numFmtId="0" fontId="4" fillId="36" borderId="0" xfId="0" applyFont="1" applyFill="1" applyBorder="1" applyAlignment="1">
      <alignment vertical="top"/>
    </xf>
    <xf numFmtId="0" fontId="30" fillId="36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4" fillId="37" borderId="0" xfId="0" applyFont="1" applyFill="1" applyAlignment="1" applyProtection="1">
      <alignment horizontal="center" vertical="center"/>
      <protection locked="0"/>
    </xf>
    <xf numFmtId="0" fontId="4" fillId="37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0" fontId="2" fillId="36" borderId="0" xfId="0" applyFont="1" applyFill="1" applyAlignment="1">
      <alignment horizontal="center" vertical="top"/>
    </xf>
    <xf numFmtId="0" fontId="2" fillId="36" borderId="0" xfId="0" applyFont="1" applyFill="1" applyAlignment="1">
      <alignment horizontal="center" vertical="top"/>
    </xf>
    <xf numFmtId="0" fontId="10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 horizontal="center" vertical="top" wrapText="1"/>
    </xf>
    <xf numFmtId="0" fontId="28" fillId="37" borderId="27" xfId="0" applyNumberFormat="1" applyFont="1" applyFill="1" applyBorder="1" applyAlignment="1" applyProtection="1">
      <alignment horizontal="left" vertical="center"/>
      <protection locked="0"/>
    </xf>
    <xf numFmtId="0" fontId="22" fillId="37" borderId="27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37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36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5" fillId="34" borderId="6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1" fillId="35" borderId="33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20" fontId="0" fillId="34" borderId="89" xfId="0" applyNumberFormat="1" applyFill="1" applyBorder="1" applyAlignment="1" applyProtection="1">
      <alignment horizontal="center" vertical="top" wrapText="1"/>
      <protection/>
    </xf>
    <xf numFmtId="0" fontId="0" fillId="0" borderId="92" xfId="0" applyBorder="1" applyAlignment="1" applyProtection="1">
      <alignment horizontal="center" vertical="top" wrapText="1"/>
      <protection/>
    </xf>
    <xf numFmtId="0" fontId="11" fillId="35" borderId="44" xfId="0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12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12" fillId="34" borderId="107" xfId="0" applyFont="1" applyFill="1" applyBorder="1" applyAlignment="1">
      <alignment vertical="center"/>
    </xf>
    <xf numFmtId="0" fontId="0" fillId="34" borderId="108" xfId="0" applyFill="1" applyBorder="1" applyAlignment="1">
      <alignment vertical="center"/>
    </xf>
    <xf numFmtId="0" fontId="0" fillId="34" borderId="109" xfId="0" applyFill="1" applyBorder="1" applyAlignment="1">
      <alignment vertical="center"/>
    </xf>
    <xf numFmtId="49" fontId="12" fillId="34" borderId="23" xfId="0" applyNumberFormat="1" applyFont="1" applyFill="1" applyBorder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49" fontId="0" fillId="34" borderId="23" xfId="0" applyNumberFormat="1" applyFill="1" applyBorder="1" applyAlignment="1">
      <alignment horizontal="center" vertical="center"/>
    </xf>
    <xf numFmtId="49" fontId="0" fillId="34" borderId="54" xfId="0" applyNumberFormat="1" applyFill="1" applyBorder="1" applyAlignment="1">
      <alignment horizontal="center" vertical="center"/>
    </xf>
    <xf numFmtId="49" fontId="0" fillId="34" borderId="49" xfId="0" applyNumberFormat="1" applyFill="1" applyBorder="1" applyAlignment="1">
      <alignment horizontal="center" vertical="center"/>
    </xf>
    <xf numFmtId="0" fontId="12" fillId="34" borderId="24" xfId="0" applyFont="1" applyFill="1" applyBorder="1" applyAlignment="1">
      <alignment vertical="center" wrapText="1"/>
    </xf>
    <xf numFmtId="0" fontId="16" fillId="34" borderId="25" xfId="0" applyFont="1" applyFill="1" applyBorder="1" applyAlignment="1">
      <alignment vertical="center" wrapText="1"/>
    </xf>
    <xf numFmtId="0" fontId="16" fillId="34" borderId="39" xfId="0" applyFont="1" applyFill="1" applyBorder="1" applyAlignment="1">
      <alignment vertical="center" wrapText="1"/>
    </xf>
    <xf numFmtId="49" fontId="0" fillId="34" borderId="46" xfId="0" applyNumberFormat="1" applyFill="1" applyBorder="1" applyAlignment="1">
      <alignment horizontal="center" vertical="center"/>
    </xf>
    <xf numFmtId="49" fontId="0" fillId="34" borderId="41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 wrapText="1"/>
    </xf>
    <xf numFmtId="0" fontId="0" fillId="34" borderId="39" xfId="0" applyFill="1" applyBorder="1" applyAlignment="1">
      <alignment vertical="center" wrapText="1"/>
    </xf>
    <xf numFmtId="0" fontId="0" fillId="34" borderId="25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49" fontId="5" fillId="34" borderId="27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2" fillId="34" borderId="64" xfId="0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34" borderId="54" xfId="0" applyNumberFormat="1" applyFill="1" applyBorder="1" applyAlignment="1">
      <alignment horizontal="center"/>
    </xf>
    <xf numFmtId="49" fontId="0" fillId="34" borderId="49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18" xfId="0" applyFill="1" applyBorder="1" applyAlignment="1">
      <alignment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39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17" xfId="0" applyFill="1" applyBorder="1" applyAlignment="1">
      <alignment/>
    </xf>
    <xf numFmtId="0" fontId="17" fillId="34" borderId="110" xfId="0" applyFont="1" applyFill="1" applyBorder="1" applyAlignment="1">
      <alignment vertical="center"/>
    </xf>
    <xf numFmtId="0" fontId="2" fillId="34" borderId="100" xfId="0" applyFont="1" applyFill="1" applyBorder="1" applyAlignment="1">
      <alignment vertical="center"/>
    </xf>
    <xf numFmtId="0" fontId="2" fillId="34" borderId="111" xfId="0" applyFont="1" applyFill="1" applyBorder="1" applyAlignment="1">
      <alignment vertical="center"/>
    </xf>
    <xf numFmtId="0" fontId="0" fillId="35" borderId="112" xfId="0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13" xfId="0" applyFont="1" applyBorder="1" applyAlignment="1" applyProtection="1">
      <alignment horizontal="center" vertical="center"/>
      <protection/>
    </xf>
    <xf numFmtId="165" fontId="9" fillId="34" borderId="40" xfId="0" applyNumberFormat="1" applyFont="1" applyFill="1" applyBorder="1" applyAlignment="1" applyProtection="1">
      <alignment horizontal="center" vertical="center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114" xfId="0" applyNumberFormat="1" applyFont="1" applyBorder="1" applyAlignment="1" applyProtection="1">
      <alignment horizontal="center" vertical="center"/>
      <protection/>
    </xf>
    <xf numFmtId="165" fontId="2" fillId="0" borderId="54" xfId="0" applyNumberFormat="1" applyFont="1" applyBorder="1" applyAlignment="1" applyProtection="1">
      <alignment horizontal="center" vertical="center"/>
      <protection/>
    </xf>
    <xf numFmtId="165" fontId="2" fillId="0" borderId="49" xfId="0" applyNumberFormat="1" applyFont="1" applyBorder="1" applyAlignment="1" applyProtection="1">
      <alignment horizontal="center" vertical="center"/>
      <protection/>
    </xf>
    <xf numFmtId="165" fontId="2" fillId="0" borderId="55" xfId="0" applyNumberFormat="1" applyFont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left" vertical="center" wrapText="1"/>
      <protection/>
    </xf>
    <xf numFmtId="0" fontId="10" fillId="35" borderId="0" xfId="0" applyFont="1" applyFill="1" applyAlignment="1" applyProtection="1">
      <alignment vertical="center"/>
      <protection/>
    </xf>
    <xf numFmtId="0" fontId="12" fillId="34" borderId="64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49" fontId="12" fillId="34" borderId="38" xfId="0" applyNumberFormat="1" applyFont="1" applyFill="1" applyBorder="1" applyAlignment="1">
      <alignment horizontal="center" vertical="center"/>
    </xf>
    <xf numFmtId="49" fontId="0" fillId="34" borderId="100" xfId="0" applyNumberFormat="1" applyFill="1" applyBorder="1" applyAlignment="1">
      <alignment horizontal="center" vertical="center"/>
    </xf>
    <xf numFmtId="49" fontId="0" fillId="34" borderId="111" xfId="0" applyNumberFormat="1" applyFill="1" applyBorder="1" applyAlignment="1">
      <alignment horizontal="center" vertical="center"/>
    </xf>
    <xf numFmtId="49" fontId="12" fillId="34" borderId="47" xfId="0" applyNumberFormat="1" applyFont="1" applyFill="1" applyBorder="1" applyAlignment="1">
      <alignment horizontal="center"/>
    </xf>
    <xf numFmtId="49" fontId="0" fillId="34" borderId="44" xfId="0" applyNumberFormat="1" applyFill="1" applyBorder="1" applyAlignment="1">
      <alignment horizontal="center"/>
    </xf>
    <xf numFmtId="49" fontId="0" fillId="34" borderId="67" xfId="0" applyNumberFormat="1" applyFill="1" applyBorder="1" applyAlignment="1">
      <alignment horizontal="center"/>
    </xf>
    <xf numFmtId="0" fontId="7" fillId="35" borderId="0" xfId="0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06" xfId="0" applyFill="1" applyBorder="1" applyAlignment="1" applyProtection="1">
      <alignment vertical="center"/>
      <protection/>
    </xf>
    <xf numFmtId="0" fontId="0" fillId="35" borderId="106" xfId="0" applyFill="1" applyBorder="1" applyAlignment="1" applyProtection="1">
      <alignment vertical="center"/>
      <protection/>
    </xf>
    <xf numFmtId="0" fontId="12" fillId="34" borderId="4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35" borderId="49" xfId="0" applyFont="1" applyFill="1" applyBorder="1" applyAlignment="1">
      <alignment/>
    </xf>
    <xf numFmtId="0" fontId="12" fillId="34" borderId="100" xfId="0" applyFont="1" applyFill="1" applyBorder="1" applyAlignment="1">
      <alignment horizontal="center" vertical="center"/>
    </xf>
    <xf numFmtId="0" fontId="12" fillId="34" borderId="111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0" fillId="34" borderId="4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2" fillId="34" borderId="47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12" fillId="34" borderId="42" xfId="0" applyNumberFormat="1" applyFont="1" applyFill="1" applyBorder="1" applyAlignment="1">
      <alignment horizontal="center" vertical="center"/>
    </xf>
    <xf numFmtId="49" fontId="0" fillId="34" borderId="42" xfId="0" applyNumberForma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0" fillId="34" borderId="115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3" fontId="9" fillId="35" borderId="16" xfId="0" applyNumberFormat="1" applyFont="1" applyFill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2" fillId="34" borderId="38" xfId="0" applyFont="1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111" xfId="0" applyFill="1" applyBorder="1" applyAlignment="1">
      <alignment horizontal="center" vertical="center"/>
    </xf>
    <xf numFmtId="3" fontId="9" fillId="35" borderId="34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5" borderId="49" xfId="0" applyFont="1" applyFill="1" applyBorder="1" applyAlignment="1">
      <alignment/>
    </xf>
    <xf numFmtId="0" fontId="0" fillId="35" borderId="49" xfId="0" applyFill="1" applyBorder="1" applyAlignment="1">
      <alignment/>
    </xf>
    <xf numFmtId="49" fontId="12" fillId="34" borderId="42" xfId="0" applyNumberFormat="1" applyFont="1" applyFill="1" applyBorder="1" applyAlignment="1">
      <alignment horizontal="center"/>
    </xf>
    <xf numFmtId="49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2" fillId="34" borderId="25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12" fillId="34" borderId="24" xfId="0" applyFont="1" applyFill="1" applyBorder="1" applyAlignment="1">
      <alignment vertical="center" wrapText="1"/>
    </xf>
    <xf numFmtId="0" fontId="12" fillId="34" borderId="39" xfId="0" applyFont="1" applyFill="1" applyBorder="1" applyAlignment="1">
      <alignment vertical="center"/>
    </xf>
    <xf numFmtId="0" fontId="12" fillId="34" borderId="39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2" fillId="34" borderId="24" xfId="0" applyFont="1" applyFill="1" applyBorder="1" applyAlignment="1">
      <alignment vertical="center"/>
    </xf>
    <xf numFmtId="0" fontId="62" fillId="34" borderId="39" xfId="0" applyFont="1" applyFill="1" applyBorder="1" applyAlignment="1">
      <alignment vertical="center"/>
    </xf>
    <xf numFmtId="0" fontId="12" fillId="34" borderId="47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54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center"/>
    </xf>
    <xf numFmtId="0" fontId="16" fillId="34" borderId="15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12" fillId="34" borderId="42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7" fillId="34" borderId="110" xfId="0" applyFont="1" applyFill="1" applyBorder="1" applyAlignment="1">
      <alignment vertical="center"/>
    </xf>
    <xf numFmtId="0" fontId="19" fillId="34" borderId="111" xfId="0" applyFont="1" applyFill="1" applyBorder="1" applyAlignment="1">
      <alignment vertical="center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18" fillId="35" borderId="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6" fillId="34" borderId="39" xfId="0" applyFont="1" applyFill="1" applyBorder="1" applyAlignment="1">
      <alignment vertical="center"/>
    </xf>
    <xf numFmtId="0" fontId="5" fillId="35" borderId="44" xfId="0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34" borderId="39" xfId="0" applyFont="1" applyFill="1" applyBorder="1" applyAlignment="1">
      <alignment vertical="center"/>
    </xf>
    <xf numFmtId="0" fontId="17" fillId="34" borderId="24" xfId="0" applyFont="1" applyFill="1" applyBorder="1" applyAlignment="1">
      <alignment vertical="center"/>
    </xf>
    <xf numFmtId="0" fontId="12" fillId="37" borderId="24" xfId="0" applyFont="1" applyFill="1" applyBorder="1" applyAlignment="1" applyProtection="1">
      <alignment vertical="center"/>
      <protection hidden="1"/>
    </xf>
    <xf numFmtId="0" fontId="0" fillId="37" borderId="25" xfId="0" applyFill="1" applyBorder="1" applyAlignment="1" applyProtection="1">
      <alignment vertical="center"/>
      <protection hidden="1"/>
    </xf>
    <xf numFmtId="0" fontId="0" fillId="37" borderId="39" xfId="0" applyFill="1" applyBorder="1" applyAlignment="1" applyProtection="1">
      <alignment vertical="center"/>
      <protection hidden="1"/>
    </xf>
    <xf numFmtId="0" fontId="12" fillId="35" borderId="24" xfId="0" applyFont="1" applyFill="1" applyBorder="1" applyAlignment="1" applyProtection="1">
      <alignment vertical="center"/>
      <protection hidden="1"/>
    </xf>
    <xf numFmtId="0" fontId="0" fillId="35" borderId="25" xfId="0" applyFill="1" applyBorder="1" applyAlignment="1" applyProtection="1">
      <alignment vertical="center"/>
      <protection hidden="1"/>
    </xf>
    <xf numFmtId="0" fontId="0" fillId="35" borderId="39" xfId="0" applyFill="1" applyBorder="1" applyAlignment="1" applyProtection="1">
      <alignment vertical="center"/>
      <protection hidden="1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5" borderId="25" xfId="0" applyFill="1" applyBorder="1" applyAlignment="1" applyProtection="1">
      <alignment vertical="center"/>
      <protection hidden="1"/>
    </xf>
    <xf numFmtId="0" fontId="0" fillId="35" borderId="39" xfId="0" applyFill="1" applyBorder="1" applyAlignment="1" applyProtection="1">
      <alignment vertical="center"/>
      <protection hidden="1"/>
    </xf>
    <xf numFmtId="0" fontId="12" fillId="34" borderId="40" xfId="0" applyFont="1" applyFill="1" applyBorder="1" applyAlignment="1" applyProtection="1">
      <alignment horizontal="center" vertical="center"/>
      <protection hidden="1"/>
    </xf>
    <xf numFmtId="0" fontId="0" fillId="34" borderId="33" xfId="0" applyFill="1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/>
      <protection hidden="1"/>
    </xf>
    <xf numFmtId="0" fontId="12" fillId="34" borderId="33" xfId="0" applyFont="1" applyFill="1" applyBorder="1" applyAlignment="1" applyProtection="1">
      <alignment horizontal="center" vertical="center"/>
      <protection hidden="1"/>
    </xf>
    <xf numFmtId="0" fontId="12" fillId="34" borderId="96" xfId="0" applyFont="1" applyFill="1" applyBorder="1" applyAlignment="1" applyProtection="1">
      <alignment horizontal="center"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39" xfId="0" applyFont="1" applyFill="1" applyBorder="1" applyAlignment="1" applyProtection="1">
      <alignment vertical="center"/>
      <protection hidden="1"/>
    </xf>
    <xf numFmtId="0" fontId="17" fillId="37" borderId="24" xfId="0" applyFont="1" applyFill="1" applyBorder="1" applyAlignment="1" applyProtection="1">
      <alignment vertical="center"/>
      <protection hidden="1"/>
    </xf>
    <xf numFmtId="0" fontId="2" fillId="37" borderId="25" xfId="0" applyFont="1" applyFill="1" applyBorder="1" applyAlignment="1" applyProtection="1">
      <alignment vertical="center"/>
      <protection hidden="1"/>
    </xf>
    <xf numFmtId="0" fontId="2" fillId="37" borderId="39" xfId="0" applyFont="1" applyFill="1" applyBorder="1" applyAlignment="1" applyProtection="1">
      <alignment vertical="center"/>
      <protection hidden="1"/>
    </xf>
    <xf numFmtId="0" fontId="0" fillId="0" borderId="27" xfId="0" applyBorder="1" applyAlignment="1">
      <alignment horizontal="left" vertical="center" wrapText="1"/>
    </xf>
    <xf numFmtId="0" fontId="12" fillId="35" borderId="24" xfId="0" applyFont="1" applyFill="1" applyBorder="1" applyAlignment="1" applyProtection="1">
      <alignment vertical="center" wrapText="1"/>
      <protection hidden="1"/>
    </xf>
    <xf numFmtId="0" fontId="0" fillId="35" borderId="25" xfId="0" applyFill="1" applyBorder="1" applyAlignment="1" applyProtection="1">
      <alignment vertical="center" wrapText="1"/>
      <protection hidden="1"/>
    </xf>
    <xf numFmtId="0" fontId="0" fillId="35" borderId="39" xfId="0" applyFill="1" applyBorder="1" applyAlignment="1" applyProtection="1">
      <alignment vertical="center" wrapText="1"/>
      <protection hidden="1"/>
    </xf>
    <xf numFmtId="0" fontId="17" fillId="35" borderId="24" xfId="0" applyFont="1" applyFill="1" applyBorder="1" applyAlignment="1" applyProtection="1">
      <alignment vertical="center"/>
      <protection hidden="1"/>
    </xf>
    <xf numFmtId="0" fontId="2" fillId="35" borderId="25" xfId="0" applyFont="1" applyFill="1" applyBorder="1" applyAlignment="1" applyProtection="1">
      <alignment vertical="center"/>
      <protection hidden="1"/>
    </xf>
    <xf numFmtId="0" fontId="2" fillId="35" borderId="39" xfId="0" applyFont="1" applyFill="1" applyBorder="1" applyAlignment="1" applyProtection="1">
      <alignment vertical="center"/>
      <protection hidden="1"/>
    </xf>
    <xf numFmtId="0" fontId="17" fillId="36" borderId="24" xfId="0" applyFont="1" applyFill="1" applyBorder="1" applyAlignment="1" applyProtection="1">
      <alignment vertical="center"/>
      <protection hidden="1"/>
    </xf>
    <xf numFmtId="0" fontId="2" fillId="36" borderId="25" xfId="0" applyFont="1" applyFill="1" applyBorder="1" applyAlignment="1" applyProtection="1">
      <alignment vertical="center"/>
      <protection hidden="1"/>
    </xf>
    <xf numFmtId="0" fontId="2" fillId="36" borderId="39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>
      <alignment vertical="center"/>
    </xf>
    <xf numFmtId="0" fontId="17" fillId="34" borderId="19" xfId="0" applyFont="1" applyFill="1" applyBorder="1" applyAlignment="1" applyProtection="1">
      <alignment horizontal="right" vertical="center"/>
      <protection hidden="1"/>
    </xf>
    <xf numFmtId="0" fontId="2" fillId="34" borderId="49" xfId="0" applyFont="1" applyFill="1" applyBorder="1" applyAlignment="1" applyProtection="1">
      <alignment horizontal="right" vertical="center"/>
      <protection hidden="1"/>
    </xf>
    <xf numFmtId="0" fontId="2" fillId="34" borderId="17" xfId="0" applyFont="1" applyFill="1" applyBorder="1" applyAlignment="1" applyProtection="1">
      <alignment horizontal="right" vertical="center"/>
      <protection hidden="1"/>
    </xf>
    <xf numFmtId="0" fontId="17" fillId="34" borderId="32" xfId="0" applyFont="1" applyFill="1" applyBorder="1" applyAlignment="1" applyProtection="1">
      <alignment vertical="center"/>
      <protection hidden="1"/>
    </xf>
    <xf numFmtId="0" fontId="2" fillId="34" borderId="33" xfId="0" applyFont="1" applyFill="1" applyBorder="1" applyAlignment="1" applyProtection="1">
      <alignment vertical="center"/>
      <protection hidden="1"/>
    </xf>
    <xf numFmtId="0" fontId="2" fillId="34" borderId="96" xfId="0" applyFont="1" applyFill="1" applyBorder="1" applyAlignment="1" applyProtection="1">
      <alignment vertical="center"/>
      <protection hidden="1"/>
    </xf>
    <xf numFmtId="0" fontId="2" fillId="35" borderId="25" xfId="0" applyFont="1" applyFill="1" applyBorder="1" applyAlignment="1" applyProtection="1">
      <alignment vertical="center"/>
      <protection hidden="1"/>
    </xf>
    <xf numFmtId="0" fontId="2" fillId="35" borderId="39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>
      <alignment vertical="center"/>
    </xf>
    <xf numFmtId="0" fontId="9" fillId="34" borderId="40" xfId="0" applyFont="1" applyFill="1" applyBorder="1" applyAlignment="1" applyProtection="1">
      <alignment horizontal="center" vertical="center"/>
      <protection hidden="1"/>
    </xf>
    <xf numFmtId="0" fontId="2" fillId="34" borderId="33" xfId="0" applyFont="1" applyFill="1" applyBorder="1" applyAlignment="1" applyProtection="1">
      <alignment horizontal="center" vertical="center"/>
      <protection hidden="1"/>
    </xf>
    <xf numFmtId="0" fontId="2" fillId="34" borderId="96" xfId="0" applyFont="1" applyFill="1" applyBorder="1" applyAlignment="1" applyProtection="1">
      <alignment horizontal="center" vertical="center"/>
      <protection hidden="1"/>
    </xf>
    <xf numFmtId="0" fontId="2" fillId="34" borderId="54" xfId="0" applyFont="1" applyFill="1" applyBorder="1" applyAlignment="1" applyProtection="1">
      <alignment horizontal="center" vertical="center"/>
      <protection hidden="1"/>
    </xf>
    <xf numFmtId="0" fontId="2" fillId="34" borderId="49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12" fillId="34" borderId="25" xfId="0" applyFont="1" applyFill="1" applyBorder="1" applyAlignment="1" applyProtection="1">
      <alignment horizontal="center" vertical="center"/>
      <protection hidden="1"/>
    </xf>
    <xf numFmtId="0" fontId="12" fillId="34" borderId="39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vertical="center"/>
      <protection hidden="1"/>
    </xf>
    <xf numFmtId="0" fontId="2" fillId="37" borderId="39" xfId="0" applyFont="1" applyFill="1" applyBorder="1" applyAlignment="1" applyProtection="1">
      <alignment vertical="center"/>
      <protection hidden="1"/>
    </xf>
    <xf numFmtId="49" fontId="6" fillId="35" borderId="0" xfId="0" applyNumberFormat="1" applyFont="1" applyFill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vertical="center"/>
      <protection hidden="1"/>
    </xf>
    <xf numFmtId="0" fontId="5" fillId="35" borderId="106" xfId="0" applyFont="1" applyFill="1" applyBorder="1" applyAlignment="1" applyProtection="1">
      <alignment vertical="center"/>
      <protection hidden="1"/>
    </xf>
    <xf numFmtId="0" fontId="12" fillId="34" borderId="47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12" fillId="34" borderId="23" xfId="0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12" xfId="0" applyFill="1" applyBorder="1" applyAlignment="1">
      <alignment horizontal="center" vertical="center"/>
    </xf>
    <xf numFmtId="0" fontId="17" fillId="37" borderId="64" xfId="0" applyFont="1" applyFill="1" applyBorder="1" applyAlignment="1" applyProtection="1">
      <alignment vertical="center"/>
      <protection hidden="1"/>
    </xf>
    <xf numFmtId="0" fontId="2" fillId="37" borderId="44" xfId="0" applyFont="1" applyFill="1" applyBorder="1" applyAlignment="1" applyProtection="1">
      <alignment vertical="center"/>
      <protection hidden="1"/>
    </xf>
    <xf numFmtId="0" fontId="2" fillId="37" borderId="67" xfId="0" applyFont="1" applyFill="1" applyBorder="1" applyAlignment="1" applyProtection="1">
      <alignment vertical="center"/>
      <protection hidden="1"/>
    </xf>
    <xf numFmtId="0" fontId="5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49" fontId="5" fillId="34" borderId="27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/>
      <protection/>
    </xf>
    <xf numFmtId="0" fontId="12" fillId="34" borderId="38" xfId="0" applyFont="1" applyFill="1" applyBorder="1" applyAlignment="1" applyProtection="1">
      <alignment horizontal="center" vertical="center"/>
      <protection hidden="1"/>
    </xf>
    <xf numFmtId="0" fontId="0" fillId="34" borderId="100" xfId="0" applyFill="1" applyBorder="1" applyAlignment="1" applyProtection="1">
      <alignment horizontal="center" vertical="center"/>
      <protection hidden="1"/>
    </xf>
    <xf numFmtId="0" fontId="0" fillId="34" borderId="111" xfId="0" applyFill="1" applyBorder="1" applyAlignment="1" applyProtection="1">
      <alignment horizontal="center" vertical="center"/>
      <protection hidden="1"/>
    </xf>
    <xf numFmtId="0" fontId="9" fillId="35" borderId="4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165" fontId="9" fillId="34" borderId="40" xfId="0" applyNumberFormat="1" applyFont="1" applyFill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114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0" fontId="7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2" fillId="34" borderId="64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0" fillId="34" borderId="19" xfId="0" applyFill="1" applyBorder="1" applyAlignment="1">
      <alignment horizontal="center"/>
    </xf>
    <xf numFmtId="0" fontId="17" fillId="34" borderId="107" xfId="0" applyFont="1" applyFill="1" applyBorder="1" applyAlignment="1">
      <alignment horizontal="left" vertical="center"/>
    </xf>
    <xf numFmtId="0" fontId="2" fillId="0" borderId="109" xfId="0" applyFont="1" applyBorder="1" applyAlignment="1">
      <alignment horizontal="left" vertical="center"/>
    </xf>
    <xf numFmtId="0" fontId="17" fillId="34" borderId="24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7" fillId="37" borderId="24" xfId="0" applyFont="1" applyFill="1" applyBorder="1" applyAlignment="1">
      <alignment horizontal="left" vertical="center"/>
    </xf>
    <xf numFmtId="0" fontId="0" fillId="37" borderId="39" xfId="0" applyFill="1" applyBorder="1" applyAlignment="1">
      <alignment horizontal="left" vertical="center"/>
    </xf>
    <xf numFmtId="0" fontId="0" fillId="35" borderId="49" xfId="0" applyFill="1" applyBorder="1" applyAlignment="1">
      <alignment/>
    </xf>
    <xf numFmtId="0" fontId="9" fillId="34" borderId="2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right" vertical="center"/>
    </xf>
    <xf numFmtId="0" fontId="16" fillId="34" borderId="44" xfId="0" applyFont="1" applyFill="1" applyBorder="1" applyAlignment="1">
      <alignment horizontal="right" vertical="center"/>
    </xf>
    <xf numFmtId="0" fontId="16" fillId="34" borderId="67" xfId="0" applyFont="1" applyFill="1" applyBorder="1" applyAlignment="1">
      <alignment horizontal="right" vertical="center"/>
    </xf>
    <xf numFmtId="0" fontId="14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left" vertical="center"/>
    </xf>
    <xf numFmtId="0" fontId="0" fillId="35" borderId="39" xfId="0" applyFill="1" applyBorder="1" applyAlignment="1">
      <alignment horizontal="left" vertical="center"/>
    </xf>
    <xf numFmtId="0" fontId="0" fillId="34" borderId="33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5" fillId="35" borderId="44" xfId="0" applyFont="1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2" fillId="35" borderId="97" xfId="0" applyFont="1" applyFill="1" applyBorder="1" applyAlignment="1">
      <alignment vertical="center"/>
    </xf>
    <xf numFmtId="0" fontId="12" fillId="34" borderId="23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54" xfId="0" applyFill="1" applyBorder="1" applyAlignment="1">
      <alignment horizontal="right" vertical="center"/>
    </xf>
    <xf numFmtId="0" fontId="0" fillId="34" borderId="49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12" fillId="34" borderId="67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left" vertical="center" wrapText="1"/>
    </xf>
    <xf numFmtId="0" fontId="0" fillId="37" borderId="39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17" fillId="35" borderId="24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2" fillId="37" borderId="39" xfId="0" applyFont="1" applyFill="1" applyBorder="1" applyAlignment="1">
      <alignment horizontal="left" vertical="center"/>
    </xf>
    <xf numFmtId="0" fontId="17" fillId="34" borderId="32" xfId="0" applyFont="1" applyFill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35" borderId="45" xfId="0" applyFont="1" applyFill="1" applyBorder="1" applyAlignment="1">
      <alignment vertical="center"/>
    </xf>
    <xf numFmtId="0" fontId="17" fillId="34" borderId="11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0" fillId="37" borderId="39" xfId="0" applyFont="1" applyFill="1" applyBorder="1" applyAlignment="1">
      <alignment horizontal="left" vertical="center" wrapText="1"/>
    </xf>
    <xf numFmtId="0" fontId="12" fillId="37" borderId="24" xfId="0" applyFont="1" applyFill="1" applyBorder="1" applyAlignment="1">
      <alignment horizontal="left" vertical="center"/>
    </xf>
    <xf numFmtId="0" fontId="0" fillId="37" borderId="39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left" vertical="center"/>
    </xf>
    <xf numFmtId="0" fontId="17" fillId="35" borderId="100" xfId="0" applyFont="1" applyFill="1" applyBorder="1" applyAlignment="1" applyProtection="1">
      <alignment vertical="center"/>
      <protection/>
    </xf>
    <xf numFmtId="49" fontId="5" fillId="35" borderId="116" xfId="0" applyNumberFormat="1" applyFont="1" applyFill="1" applyBorder="1" applyAlignment="1" applyProtection="1">
      <alignment horizontal="left" vertical="center"/>
      <protection/>
    </xf>
    <xf numFmtId="0" fontId="10" fillId="35" borderId="49" xfId="0" applyFont="1" applyFill="1" applyBorder="1" applyAlignment="1" applyProtection="1">
      <alignment vertical="center" wrapText="1"/>
      <protection/>
    </xf>
    <xf numFmtId="0" fontId="12" fillId="35" borderId="38" xfId="0" applyFont="1" applyFill="1" applyBorder="1" applyAlignment="1" applyProtection="1">
      <alignment vertical="center"/>
      <protection/>
    </xf>
    <xf numFmtId="0" fontId="0" fillId="35" borderId="100" xfId="0" applyFill="1" applyBorder="1" applyAlignment="1" applyProtection="1">
      <alignment vertical="center"/>
      <protection/>
    </xf>
    <xf numFmtId="0" fontId="17" fillId="34" borderId="112" xfId="0" applyFont="1" applyFill="1" applyBorder="1" applyAlignment="1" applyProtection="1">
      <alignment vertical="center"/>
      <protection/>
    </xf>
    <xf numFmtId="0" fontId="0" fillId="34" borderId="112" xfId="0" applyFill="1" applyBorder="1" applyAlignment="1" applyProtection="1">
      <alignment vertical="center"/>
      <protection/>
    </xf>
    <xf numFmtId="0" fontId="0" fillId="34" borderId="117" xfId="0" applyFill="1" applyBorder="1" applyAlignment="1" applyProtection="1">
      <alignment vertical="center"/>
      <protection/>
    </xf>
    <xf numFmtId="0" fontId="22" fillId="35" borderId="0" xfId="0" applyFont="1" applyFill="1" applyAlignment="1" applyProtection="1">
      <alignment horizontal="center" vertical="center"/>
      <protection/>
    </xf>
    <xf numFmtId="0" fontId="0" fillId="35" borderId="49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 wrapText="1"/>
      <protection/>
    </xf>
    <xf numFmtId="0" fontId="10" fillId="35" borderId="0" xfId="0" applyFont="1" applyFill="1" applyAlignment="1" applyProtection="1">
      <alignment vertical="center" wrapText="1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0" fillId="0" borderId="44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2" fillId="34" borderId="25" xfId="0" applyFont="1" applyFill="1" applyBorder="1" applyAlignment="1">
      <alignment vertical="center"/>
    </xf>
    <xf numFmtId="0" fontId="12" fillId="34" borderId="39" xfId="0" applyFont="1" applyFill="1" applyBorder="1" applyAlignment="1">
      <alignment vertical="center"/>
    </xf>
    <xf numFmtId="0" fontId="17" fillId="34" borderId="112" xfId="0" applyFont="1" applyFill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7" xfId="0" applyBorder="1" applyAlignment="1">
      <alignment vertical="center"/>
    </xf>
    <xf numFmtId="0" fontId="21" fillId="34" borderId="112" xfId="0" applyFont="1" applyFill="1" applyBorder="1" applyAlignment="1">
      <alignment vertical="center"/>
    </xf>
    <xf numFmtId="0" fontId="21" fillId="34" borderId="107" xfId="0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35" borderId="0" xfId="0" applyFont="1" applyFill="1" applyAlignment="1" applyProtection="1">
      <alignment horizontal="center" vertical="center"/>
      <protection/>
    </xf>
    <xf numFmtId="0" fontId="20" fillId="35" borderId="0" xfId="0" applyFont="1" applyFill="1" applyAlignment="1" applyProtection="1">
      <alignment horizontal="center" vertical="center"/>
      <protection/>
    </xf>
    <xf numFmtId="0" fontId="12" fillId="35" borderId="38" xfId="0" applyFont="1" applyFill="1" applyBorder="1" applyAlignment="1">
      <alignment vertical="center"/>
    </xf>
    <xf numFmtId="0" fontId="0" fillId="35" borderId="100" xfId="0" applyFill="1" applyBorder="1" applyAlignment="1">
      <alignment vertical="center"/>
    </xf>
    <xf numFmtId="0" fontId="17" fillId="35" borderId="100" xfId="0" applyFont="1" applyFill="1" applyBorder="1" applyAlignment="1">
      <alignment vertical="center"/>
    </xf>
    <xf numFmtId="0" fontId="7" fillId="35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13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5" fillId="34" borderId="27" xfId="0" applyNumberFormat="1" applyFont="1" applyFill="1" applyBorder="1" applyAlignment="1" applyProtection="1">
      <alignment horizontal="left"/>
      <protection/>
    </xf>
    <xf numFmtId="0" fontId="5" fillId="34" borderId="27" xfId="0" applyNumberFormat="1" applyFont="1" applyFill="1" applyBorder="1" applyAlignment="1" applyProtection="1">
      <alignment horizontal="left"/>
      <protection/>
    </xf>
    <xf numFmtId="0" fontId="5" fillId="35" borderId="44" xfId="0" applyFont="1" applyFill="1" applyBorder="1" applyAlignment="1">
      <alignment/>
    </xf>
    <xf numFmtId="0" fontId="12" fillId="35" borderId="107" xfId="0" applyFont="1" applyFill="1" applyBorder="1" applyAlignment="1">
      <alignment vertical="center"/>
    </xf>
    <xf numFmtId="0" fontId="0" fillId="35" borderId="109" xfId="0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49" xfId="0" applyFill="1" applyBorder="1" applyAlignment="1">
      <alignment/>
    </xf>
    <xf numFmtId="0" fontId="0" fillId="35" borderId="116" xfId="0" applyFill="1" applyBorder="1" applyAlignment="1">
      <alignment horizontal="left"/>
    </xf>
    <xf numFmtId="0" fontId="13" fillId="35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0" fillId="35" borderId="0" xfId="0" applyFont="1" applyFill="1" applyAlignment="1" applyProtection="1">
      <alignment horizontal="left" wrapText="1"/>
      <protection/>
    </xf>
    <xf numFmtId="0" fontId="10" fillId="35" borderId="0" xfId="0" applyFont="1" applyFill="1" applyAlignment="1" applyProtection="1">
      <alignment/>
      <protection/>
    </xf>
    <xf numFmtId="0" fontId="7" fillId="35" borderId="0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wrapText="1"/>
      <protection/>
    </xf>
    <xf numFmtId="0" fontId="4" fillId="34" borderId="0" xfId="0" applyFont="1" applyFill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Comma [0]" xfId="37"/>
    <cellStyle name="Date" xfId="38"/>
    <cellStyle name="Fixed" xfId="39"/>
    <cellStyle name="Heading 1" xfId="40"/>
    <cellStyle name="Heading 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_uctova osnova" xfId="54"/>
    <cellStyle name="Poznámka" xfId="55"/>
    <cellStyle name="Percent" xfId="56"/>
    <cellStyle name="Propojená buňka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" name="Picture 3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85725</xdr:rowOff>
    </xdr:from>
    <xdr:to>
      <xdr:col>10</xdr:col>
      <xdr:colOff>295275</xdr:colOff>
      <xdr:row>5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tabSelected="1" workbookViewId="0" topLeftCell="A1">
      <selection activeCell="A12" sqref="A12:K12"/>
    </sheetView>
  </sheetViews>
  <sheetFormatPr defaultColWidth="9.140625" defaultRowHeight="12.75"/>
  <cols>
    <col min="12" max="12" width="9.140625" style="42" customWidth="1"/>
    <col min="13" max="13" width="90.7109375" style="42" customWidth="1"/>
    <col min="14" max="31" width="9.140625" style="42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M1" s="504"/>
    </row>
    <row r="2" spans="1:1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M2" s="504"/>
    </row>
    <row r="3" spans="1:13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M3" s="504"/>
    </row>
    <row r="4" spans="1:13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M4" s="43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M5" s="505"/>
    </row>
    <row r="6" spans="1:13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M6" s="505"/>
    </row>
    <row r="7" spans="1:13" ht="12.75">
      <c r="A7" s="507" t="s">
        <v>602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M7" s="505"/>
    </row>
    <row r="8" spans="1:13" ht="12.75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  <c r="M8" s="505"/>
    </row>
    <row r="9" spans="1:13" ht="12.75" customHeight="1">
      <c r="A9" s="508"/>
      <c r="B9" s="508"/>
      <c r="C9" s="508"/>
      <c r="D9" s="508"/>
      <c r="E9" s="508"/>
      <c r="F9" s="508"/>
      <c r="G9" s="508"/>
      <c r="H9" s="508"/>
      <c r="I9" s="508"/>
      <c r="J9" s="508"/>
      <c r="K9" s="508"/>
      <c r="M9" s="506"/>
    </row>
    <row r="10" spans="1:13" ht="12.75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M10" s="43"/>
    </row>
    <row r="11" spans="1:13" ht="48.75" customHeight="1">
      <c r="A11" s="509" t="s">
        <v>604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M11" s="505"/>
    </row>
    <row r="12" spans="1:13" ht="30" customHeight="1">
      <c r="A12" s="511" t="s">
        <v>190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M12" s="506"/>
    </row>
    <row r="13" spans="1:13" ht="29.25" customHeight="1">
      <c r="A13" s="511" t="s">
        <v>1195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M13" s="43"/>
    </row>
    <row r="14" spans="1:13" ht="18">
      <c r="A14" s="512" t="s">
        <v>966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M14" s="505"/>
    </row>
    <row r="15" spans="1:13" ht="18">
      <c r="A15" s="512" t="s">
        <v>1191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M15" s="505"/>
    </row>
    <row r="16" spans="1:13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M16" s="505"/>
    </row>
    <row r="17" spans="1:13" ht="18">
      <c r="A17" s="514"/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M17" s="506"/>
    </row>
    <row r="18" spans="1:13" ht="37.5" customHeight="1">
      <c r="A18" s="516" t="s">
        <v>1192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M18" s="513"/>
    </row>
    <row r="19" spans="1:13" ht="22.5" customHeight="1">
      <c r="A19" s="506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M19" s="43"/>
    </row>
    <row r="20" spans="1:13" ht="51.75" customHeight="1">
      <c r="A20" s="516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M20" s="502"/>
    </row>
    <row r="21" spans="1:13" ht="33.75" customHeight="1">
      <c r="A21" s="516" t="s">
        <v>1193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M21" s="43"/>
    </row>
    <row r="22" spans="1:13" ht="18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M22" s="505"/>
    </row>
    <row r="23" spans="1:13" ht="26.25" customHeight="1">
      <c r="A23" s="519" t="s">
        <v>1194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M23" s="518"/>
    </row>
    <row r="24" spans="1:13" ht="19.5" customHeight="1">
      <c r="A24" s="520" t="str">
        <f>+IF(A95=3,HYPERLINK("http://www.podnikatel.cz/formulare/kategorie/ucetnictvi/"),HYPERLINK("http://business.center.cz/business/sablony/s110-ucetni-zaverka-v-plnem-rozsahu.aspx"))</f>
        <v>http://business.center.cz/business/sablony/s110-ucetni-zaverka-v-plnem-rozsahu.aspx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M24" s="518"/>
    </row>
    <row r="25" spans="1:13" ht="26.25" customHeight="1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M25" s="518"/>
    </row>
    <row r="26" spans="1:13" ht="18">
      <c r="A26" s="517"/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M26" s="518"/>
    </row>
    <row r="27" spans="1:11" ht="45" customHeight="1">
      <c r="A27" s="517" t="s">
        <v>242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</row>
    <row r="28" spans="1:11" ht="4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4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>
      <c r="A95" s="216">
        <v>1</v>
      </c>
    </row>
    <row r="96" s="42" customFormat="1" ht="12.75">
      <c r="A96" s="42" t="s">
        <v>603</v>
      </c>
    </row>
    <row r="97" s="42" customFormat="1" ht="12.75"/>
    <row r="98" s="42" customFormat="1" ht="12.75"/>
    <row r="99" s="42" customFormat="1" ht="12.75">
      <c r="A99" s="1000">
        <v>1</v>
      </c>
    </row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pans="1:1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1:1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1:1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</sheetData>
  <sheetProtection password="EF65" sheet="1"/>
  <mergeCells count="19">
    <mergeCell ref="A27:K27"/>
    <mergeCell ref="A20:K20"/>
    <mergeCell ref="A21:K21"/>
    <mergeCell ref="M22:M26"/>
    <mergeCell ref="A23:K23"/>
    <mergeCell ref="A24:K25"/>
    <mergeCell ref="A26:K26"/>
    <mergeCell ref="A13:K13"/>
    <mergeCell ref="A14:K14"/>
    <mergeCell ref="M14:M18"/>
    <mergeCell ref="A15:K15"/>
    <mergeCell ref="A17:K17"/>
    <mergeCell ref="A18:K19"/>
    <mergeCell ref="M1:M3"/>
    <mergeCell ref="M5:M9"/>
    <mergeCell ref="A7:K10"/>
    <mergeCell ref="A11:K11"/>
    <mergeCell ref="M11:M12"/>
    <mergeCell ref="A12:K1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I114"/>
  <sheetViews>
    <sheetView showOutlineSymbols="0" workbookViewId="0" topLeftCell="A1">
      <selection activeCell="G30" sqref="G30"/>
    </sheetView>
  </sheetViews>
  <sheetFormatPr defaultColWidth="9.140625" defaultRowHeight="12.75"/>
  <cols>
    <col min="1" max="3" width="2.7109375" style="2" customWidth="1"/>
    <col min="4" max="4" width="37.140625" style="2" customWidth="1"/>
    <col min="5" max="5" width="21.7109375" style="4" customWidth="1"/>
    <col min="6" max="6" width="5.7109375" style="2" customWidth="1"/>
    <col min="7" max="8" width="13.7109375" style="2" customWidth="1"/>
    <col min="9" max="54" width="9.140625" style="5" customWidth="1"/>
    <col min="55" max="16384" width="9.140625" style="3" customWidth="1"/>
  </cols>
  <sheetData>
    <row r="1" spans="1:8" ht="36" customHeight="1" thickBot="1">
      <c r="A1" s="705"/>
      <c r="B1" s="890"/>
      <c r="C1" s="890"/>
      <c r="D1" s="890"/>
      <c r="E1" s="890"/>
      <c r="F1" s="890"/>
      <c r="G1" s="890"/>
      <c r="H1" s="890"/>
    </row>
    <row r="2" spans="1:8" ht="15" customHeight="1">
      <c r="A2" s="902"/>
      <c r="B2" s="903"/>
      <c r="C2" s="904"/>
      <c r="D2" s="771" t="s">
        <v>823</v>
      </c>
      <c r="E2" s="925"/>
      <c r="F2" s="116" t="s">
        <v>691</v>
      </c>
      <c r="G2" s="115" t="s">
        <v>765</v>
      </c>
      <c r="H2" s="420" t="s">
        <v>824</v>
      </c>
    </row>
    <row r="3" spans="1:8" ht="15" customHeight="1">
      <c r="A3" s="919" t="s">
        <v>2</v>
      </c>
      <c r="B3" s="920"/>
      <c r="C3" s="921"/>
      <c r="D3" s="773" t="s">
        <v>133</v>
      </c>
      <c r="E3" s="750"/>
      <c r="F3" s="119"/>
      <c r="G3" s="414" t="s">
        <v>686</v>
      </c>
      <c r="H3" s="120" t="s">
        <v>686</v>
      </c>
    </row>
    <row r="4" spans="1:8" ht="15" customHeight="1" thickBot="1">
      <c r="A4" s="922"/>
      <c r="B4" s="923"/>
      <c r="C4" s="924"/>
      <c r="D4" s="883"/>
      <c r="E4" s="753"/>
      <c r="F4" s="137" t="s">
        <v>12</v>
      </c>
      <c r="G4" s="138">
        <v>1</v>
      </c>
      <c r="H4" s="139">
        <v>2</v>
      </c>
    </row>
    <row r="5" spans="1:9" ht="15" customHeight="1">
      <c r="A5" s="736" t="s">
        <v>41</v>
      </c>
      <c r="B5" s="737"/>
      <c r="C5" s="738"/>
      <c r="D5" s="888" t="s">
        <v>849</v>
      </c>
      <c r="E5" s="889"/>
      <c r="F5" s="78">
        <v>31</v>
      </c>
      <c r="G5" s="375">
        <f>G6+G7</f>
        <v>0</v>
      </c>
      <c r="H5" s="408">
        <f>H6+H7</f>
        <v>0</v>
      </c>
      <c r="I5" s="6"/>
    </row>
    <row r="6" spans="1:9" ht="15" customHeight="1">
      <c r="A6" s="84"/>
      <c r="B6" s="85" t="s">
        <v>41</v>
      </c>
      <c r="C6" s="85">
        <v>1</v>
      </c>
      <c r="D6" s="926" t="s">
        <v>850</v>
      </c>
      <c r="E6" s="927"/>
      <c r="F6" s="78">
        <v>32</v>
      </c>
      <c r="G6" s="79">
        <f>+UCETNI_DATA!N255</f>
        <v>0</v>
      </c>
      <c r="H6" s="130">
        <v>0</v>
      </c>
      <c r="I6" s="6"/>
    </row>
    <row r="7" spans="1:9" ht="15" customHeight="1">
      <c r="A7" s="108"/>
      <c r="B7" s="87"/>
      <c r="C7" s="105">
        <v>2</v>
      </c>
      <c r="D7" s="926" t="s">
        <v>851</v>
      </c>
      <c r="E7" s="927"/>
      <c r="F7" s="78">
        <v>33</v>
      </c>
      <c r="G7" s="79">
        <f>+UCETNI_DATA!N256</f>
        <v>0</v>
      </c>
      <c r="H7" s="130">
        <v>0</v>
      </c>
      <c r="I7" s="6"/>
    </row>
    <row r="8" spans="1:9" ht="15" customHeight="1">
      <c r="A8" s="75" t="s">
        <v>125</v>
      </c>
      <c r="B8" s="76"/>
      <c r="C8" s="77"/>
      <c r="D8" s="929" t="s">
        <v>936</v>
      </c>
      <c r="E8" s="930"/>
      <c r="F8" s="78">
        <v>34</v>
      </c>
      <c r="G8" s="394">
        <f>+UCETNI_DATA!M219</f>
        <v>0</v>
      </c>
      <c r="H8" s="395">
        <v>0</v>
      </c>
      <c r="I8" s="6"/>
    </row>
    <row r="9" spans="1:9" ht="15" customHeight="1">
      <c r="A9" s="84"/>
      <c r="B9" s="85" t="s">
        <v>75</v>
      </c>
      <c r="C9" s="381"/>
      <c r="D9" s="888" t="s">
        <v>852</v>
      </c>
      <c r="E9" s="931"/>
      <c r="F9" s="78">
        <v>35</v>
      </c>
      <c r="G9" s="375">
        <f>G10+G11</f>
        <v>0</v>
      </c>
      <c r="H9" s="408">
        <f>H10+H11</f>
        <v>0</v>
      </c>
      <c r="I9" s="6"/>
    </row>
    <row r="10" spans="1:9" ht="24" customHeight="1">
      <c r="A10" s="86"/>
      <c r="B10" s="32" t="s">
        <v>75</v>
      </c>
      <c r="C10" s="95">
        <v>1</v>
      </c>
      <c r="D10" s="926" t="s">
        <v>854</v>
      </c>
      <c r="E10" s="937"/>
      <c r="F10" s="78">
        <v>36</v>
      </c>
      <c r="G10" s="79">
        <f>+UCETNI_DATA!N260+UCETNI_DATA!N262</f>
        <v>0</v>
      </c>
      <c r="H10" s="130">
        <v>0</v>
      </c>
      <c r="I10" s="6"/>
    </row>
    <row r="11" spans="1:9" ht="15" customHeight="1">
      <c r="A11" s="108"/>
      <c r="B11" s="87"/>
      <c r="C11" s="105">
        <v>2</v>
      </c>
      <c r="D11" s="938" t="s">
        <v>853</v>
      </c>
      <c r="E11" s="939"/>
      <c r="F11" s="78">
        <v>37</v>
      </c>
      <c r="G11" s="79">
        <f>+UCETNI_DATA!N261+UCETNI_DATA!N263+UCETNI_DATA!N265</f>
        <v>0</v>
      </c>
      <c r="H11" s="130">
        <v>0</v>
      </c>
      <c r="I11" s="6"/>
    </row>
    <row r="12" spans="1:9" ht="15" customHeight="1">
      <c r="A12" s="75" t="s">
        <v>126</v>
      </c>
      <c r="B12" s="76"/>
      <c r="C12" s="77"/>
      <c r="D12" s="929" t="s">
        <v>937</v>
      </c>
      <c r="E12" s="930"/>
      <c r="F12" s="78">
        <v>38</v>
      </c>
      <c r="G12" s="394">
        <f>+UCETNI_DATA!M225+UCETNI_DATA!M223</f>
        <v>0</v>
      </c>
      <c r="H12" s="395">
        <v>0</v>
      </c>
      <c r="I12" s="6"/>
    </row>
    <row r="13" spans="1:9" ht="15" customHeight="1">
      <c r="A13" s="84"/>
      <c r="B13" s="85" t="s">
        <v>677</v>
      </c>
      <c r="C13" s="381"/>
      <c r="D13" s="888" t="s">
        <v>855</v>
      </c>
      <c r="E13" s="931"/>
      <c r="F13" s="78">
        <v>39</v>
      </c>
      <c r="G13" s="375">
        <f>G14+G15</f>
        <v>0</v>
      </c>
      <c r="H13" s="408">
        <f>H14+H15</f>
        <v>0</v>
      </c>
      <c r="I13" s="6"/>
    </row>
    <row r="14" spans="1:9" ht="15" customHeight="1">
      <c r="A14" s="86"/>
      <c r="B14" s="32" t="s">
        <v>677</v>
      </c>
      <c r="C14" s="95">
        <v>1</v>
      </c>
      <c r="D14" s="938" t="s">
        <v>856</v>
      </c>
      <c r="E14" s="939"/>
      <c r="F14" s="78">
        <v>40</v>
      </c>
      <c r="G14" s="79">
        <f>+UCETNI_DATA!N257</f>
        <v>0</v>
      </c>
      <c r="H14" s="130">
        <v>0</v>
      </c>
      <c r="I14" s="6"/>
    </row>
    <row r="15" spans="1:9" ht="15" customHeight="1">
      <c r="A15" s="108"/>
      <c r="B15" s="87"/>
      <c r="C15" s="105">
        <v>2</v>
      </c>
      <c r="D15" s="938" t="s">
        <v>857</v>
      </c>
      <c r="E15" s="939"/>
      <c r="F15" s="78">
        <v>41</v>
      </c>
      <c r="G15" s="79">
        <f>+UCETNI_DATA!N258</f>
        <v>0</v>
      </c>
      <c r="H15" s="130">
        <v>0</v>
      </c>
      <c r="I15" s="6"/>
    </row>
    <row r="16" spans="1:9" ht="15" customHeight="1">
      <c r="A16" s="75" t="s">
        <v>3</v>
      </c>
      <c r="B16" s="76"/>
      <c r="C16" s="77"/>
      <c r="D16" s="929" t="s">
        <v>938</v>
      </c>
      <c r="E16" s="940"/>
      <c r="F16" s="78">
        <v>42</v>
      </c>
      <c r="G16" s="394">
        <f>+UCETNI_DATA!M228+UCETNI_DATA!M229</f>
        <v>0</v>
      </c>
      <c r="H16" s="395">
        <v>0</v>
      </c>
      <c r="I16" s="6"/>
    </row>
    <row r="17" spans="1:9" ht="15" customHeight="1">
      <c r="A17" s="84" t="s">
        <v>127</v>
      </c>
      <c r="B17" s="85"/>
      <c r="C17" s="381"/>
      <c r="D17" s="929" t="s">
        <v>858</v>
      </c>
      <c r="E17" s="940"/>
      <c r="F17" s="78">
        <v>43</v>
      </c>
      <c r="G17" s="375">
        <f>G18+G19</f>
        <v>0</v>
      </c>
      <c r="H17" s="408">
        <f>H18+H19</f>
        <v>0</v>
      </c>
      <c r="I17" s="6"/>
    </row>
    <row r="18" spans="1:9" ht="15" customHeight="1">
      <c r="A18" s="86"/>
      <c r="B18" s="32" t="s">
        <v>663</v>
      </c>
      <c r="C18" s="95"/>
      <c r="D18" s="912" t="s">
        <v>859</v>
      </c>
      <c r="E18" s="941"/>
      <c r="F18" s="78">
        <v>44</v>
      </c>
      <c r="G18" s="79">
        <f>+UCETNI_DATA!M220</f>
        <v>0</v>
      </c>
      <c r="H18" s="130">
        <v>0</v>
      </c>
      <c r="I18" s="6"/>
    </row>
    <row r="19" spans="1:9" ht="15" customHeight="1">
      <c r="A19" s="108"/>
      <c r="B19" s="87" t="s">
        <v>664</v>
      </c>
      <c r="C19" s="105"/>
      <c r="D19" s="912" t="s">
        <v>860</v>
      </c>
      <c r="E19" s="913"/>
      <c r="F19" s="78">
        <v>45</v>
      </c>
      <c r="G19" s="79">
        <f>+UCETNI_DATA!M221</f>
        <v>0</v>
      </c>
      <c r="H19" s="130">
        <v>0</v>
      </c>
      <c r="I19" s="6"/>
    </row>
    <row r="20" spans="1:9" ht="15" customHeight="1">
      <c r="A20" s="894" t="s">
        <v>186</v>
      </c>
      <c r="B20" s="895"/>
      <c r="C20" s="755"/>
      <c r="D20" s="888" t="s">
        <v>862</v>
      </c>
      <c r="E20" s="931"/>
      <c r="F20" s="78">
        <v>46</v>
      </c>
      <c r="G20" s="394">
        <f>+UCETNI_DATA!N259+UCETNI_DATA!N266+UCETNI_DATA!N267+UCETNI_DATA!N264</f>
        <v>0</v>
      </c>
      <c r="H20" s="409">
        <v>0</v>
      </c>
      <c r="I20" s="6"/>
    </row>
    <row r="21" spans="1:9" ht="15" customHeight="1">
      <c r="A21" s="75" t="s">
        <v>170</v>
      </c>
      <c r="B21" s="754"/>
      <c r="C21" s="907"/>
      <c r="D21" s="929" t="s">
        <v>861</v>
      </c>
      <c r="E21" s="930"/>
      <c r="F21" s="78">
        <v>47</v>
      </c>
      <c r="G21" s="394">
        <f>+UCETNI_DATA!M222+UCETNI_DATA!M224+UCETNI_DATA!M226+UCETNI_DATA!M227</f>
        <v>0</v>
      </c>
      <c r="H21" s="409">
        <v>0</v>
      </c>
      <c r="I21" s="6"/>
    </row>
    <row r="22" spans="1:9" ht="15" customHeight="1">
      <c r="A22" s="896" t="s">
        <v>128</v>
      </c>
      <c r="B22" s="897"/>
      <c r="C22" s="898"/>
      <c r="D22" s="932" t="s">
        <v>863</v>
      </c>
      <c r="E22" s="933"/>
      <c r="F22" s="140">
        <v>48</v>
      </c>
      <c r="G22" s="739">
        <f>+G5+G9+G13+G20-G8-G12-G16-G17-G21</f>
        <v>0</v>
      </c>
      <c r="H22" s="728">
        <f>+H5+H9+H13+H20-H8-H12-H16-H17-H21</f>
        <v>0</v>
      </c>
      <c r="I22" s="6"/>
    </row>
    <row r="23" spans="1:9" ht="15" customHeight="1">
      <c r="A23" s="899"/>
      <c r="B23" s="900"/>
      <c r="C23" s="901"/>
      <c r="D23" s="935" t="s">
        <v>864</v>
      </c>
      <c r="E23" s="936"/>
      <c r="F23" s="141"/>
      <c r="G23" s="934"/>
      <c r="H23" s="918"/>
      <c r="I23" s="6"/>
    </row>
    <row r="24" spans="1:9" ht="15" customHeight="1">
      <c r="A24" s="700" t="s">
        <v>154</v>
      </c>
      <c r="B24" s="914"/>
      <c r="C24" s="915"/>
      <c r="D24" s="886" t="s">
        <v>868</v>
      </c>
      <c r="E24" s="887"/>
      <c r="F24" s="78">
        <v>49</v>
      </c>
      <c r="G24" s="410">
        <f>+'V1'!K43+'V2'!G22</f>
        <v>0</v>
      </c>
      <c r="H24" s="411">
        <f>+'V1'!L43+'V2'!H22</f>
        <v>0</v>
      </c>
      <c r="I24" s="6"/>
    </row>
    <row r="25" spans="1:9" ht="15" customHeight="1">
      <c r="A25" s="84" t="s">
        <v>150</v>
      </c>
      <c r="B25" s="908"/>
      <c r="C25" s="909"/>
      <c r="D25" s="929" t="s">
        <v>865</v>
      </c>
      <c r="E25" s="930"/>
      <c r="F25" s="78">
        <v>50</v>
      </c>
      <c r="G25" s="375">
        <f>G26+G27</f>
        <v>0</v>
      </c>
      <c r="H25" s="376">
        <f>H26+H27</f>
        <v>0</v>
      </c>
      <c r="I25" s="6"/>
    </row>
    <row r="26" spans="1:9" ht="15" customHeight="1">
      <c r="A26" s="86"/>
      <c r="B26" s="32" t="s">
        <v>663</v>
      </c>
      <c r="C26" s="95"/>
      <c r="D26" s="912" t="s">
        <v>866</v>
      </c>
      <c r="E26" s="928"/>
      <c r="F26" s="78">
        <v>51</v>
      </c>
      <c r="G26" s="79">
        <f>+UCETNI_DATA!M238+UCETNI_DATA!M240+UCETNI_DATA!M241</f>
        <v>0</v>
      </c>
      <c r="H26" s="130">
        <v>0</v>
      </c>
      <c r="I26" s="6"/>
    </row>
    <row r="27" spans="1:9" ht="15" customHeight="1">
      <c r="A27" s="108"/>
      <c r="B27" s="87" t="s">
        <v>664</v>
      </c>
      <c r="C27" s="105"/>
      <c r="D27" s="912" t="s">
        <v>867</v>
      </c>
      <c r="E27" s="928"/>
      <c r="F27" s="78">
        <v>52</v>
      </c>
      <c r="G27" s="79">
        <f>+UCETNI_DATA!M239</f>
        <v>0</v>
      </c>
      <c r="H27" s="130">
        <v>0</v>
      </c>
      <c r="I27" s="6"/>
    </row>
    <row r="28" spans="1:9" ht="15" customHeight="1">
      <c r="A28" s="894" t="s">
        <v>154</v>
      </c>
      <c r="B28" s="895"/>
      <c r="C28" s="755"/>
      <c r="D28" s="886" t="s">
        <v>967</v>
      </c>
      <c r="E28" s="887"/>
      <c r="F28" s="78">
        <v>53</v>
      </c>
      <c r="G28" s="375">
        <f>+G24-G25</f>
        <v>0</v>
      </c>
      <c r="H28" s="376">
        <f>+H24-H25</f>
        <v>0</v>
      </c>
      <c r="I28" s="6"/>
    </row>
    <row r="29" spans="1:9" ht="15" customHeight="1">
      <c r="A29" s="75" t="s">
        <v>151</v>
      </c>
      <c r="B29" s="754"/>
      <c r="C29" s="907"/>
      <c r="D29" s="912" t="s">
        <v>869</v>
      </c>
      <c r="E29" s="913"/>
      <c r="F29" s="78">
        <v>54</v>
      </c>
      <c r="G29" s="79">
        <f>+UCETNI_DATA!M242+UCETNI_DATA!M243+UCETNI_DATA!M244+UCETNI_DATA!M245-UCETNI_DATA!N268-UCETNI_DATA!N269-UCETNI_DATA!N270</f>
        <v>0</v>
      </c>
      <c r="H29" s="81">
        <v>0</v>
      </c>
      <c r="I29" s="6"/>
    </row>
    <row r="30" spans="1:9" ht="15" customHeight="1">
      <c r="A30" s="891" t="s">
        <v>155</v>
      </c>
      <c r="B30" s="892"/>
      <c r="C30" s="893"/>
      <c r="D30" s="886" t="s">
        <v>870</v>
      </c>
      <c r="E30" s="887"/>
      <c r="F30" s="78">
        <v>55</v>
      </c>
      <c r="G30" s="375">
        <f>+G28-G29</f>
        <v>0</v>
      </c>
      <c r="H30" s="376">
        <f>+H28-H29</f>
        <v>0</v>
      </c>
      <c r="I30" s="6"/>
    </row>
    <row r="31" spans="1:9" ht="15" customHeight="1" thickBot="1">
      <c r="A31" s="700" t="s">
        <v>128</v>
      </c>
      <c r="B31" s="914"/>
      <c r="C31" s="915"/>
      <c r="D31" s="884" t="s">
        <v>939</v>
      </c>
      <c r="E31" s="885"/>
      <c r="F31" s="140">
        <v>56</v>
      </c>
      <c r="G31" s="388">
        <f>+'V1'!K14+'V1'!K15+'V1'!K33+'V2'!G5+'V2'!G9+'V2'!G13+'V2'!G20</f>
        <v>0</v>
      </c>
      <c r="H31" s="412">
        <f>+'V1'!L14+'V1'!L15+'V1'!L33+'V2'!H5+'V2'!H9+'V2'!H13+'V2'!H20</f>
        <v>0</v>
      </c>
      <c r="I31" s="6"/>
    </row>
    <row r="32" spans="1:9" ht="154.5" customHeight="1">
      <c r="A32" s="916"/>
      <c r="B32" s="917"/>
      <c r="C32" s="917"/>
      <c r="D32" s="917"/>
      <c r="E32" s="917"/>
      <c r="F32" s="917"/>
      <c r="G32" s="917"/>
      <c r="H32" s="917"/>
      <c r="I32" s="6"/>
    </row>
    <row r="33" spans="1:9" ht="15.75" customHeight="1">
      <c r="A33" s="910" t="str">
        <f>+'V1'!A45:L45</f>
        <v>Formulář zpracovala ASPEKT HM, daňová, účetní a auditorská kancelář, www.danovapriznani.cz, business.center.cz</v>
      </c>
      <c r="B33" s="911"/>
      <c r="C33" s="911"/>
      <c r="D33" s="911"/>
      <c r="E33" s="911"/>
      <c r="F33" s="911"/>
      <c r="G33" s="911"/>
      <c r="H33" s="911"/>
      <c r="I33" s="6"/>
    </row>
    <row r="34" spans="1:9" ht="15.75" customHeight="1">
      <c r="A34" s="905">
        <f>1+'V1'!A46:L46</f>
        <v>7</v>
      </c>
      <c r="B34" s="906"/>
      <c r="C34" s="906"/>
      <c r="D34" s="906"/>
      <c r="E34" s="906"/>
      <c r="F34" s="906"/>
      <c r="G34" s="906"/>
      <c r="H34" s="906"/>
      <c r="I34" s="6"/>
    </row>
    <row r="35" spans="1:9" ht="12.75">
      <c r="A35" s="6"/>
      <c r="B35" s="6"/>
      <c r="C35" s="6"/>
      <c r="D35" s="6"/>
      <c r="E35" s="7"/>
      <c r="F35" s="6"/>
      <c r="G35" s="6"/>
      <c r="H35" s="6"/>
      <c r="I35" s="6"/>
    </row>
    <row r="36" spans="1:9" ht="12.75">
      <c r="A36" s="6"/>
      <c r="B36" s="6"/>
      <c r="C36" s="6"/>
      <c r="D36" s="6"/>
      <c r="E36" s="7"/>
      <c r="F36" s="6"/>
      <c r="G36" s="6"/>
      <c r="H36" s="6"/>
      <c r="I36" s="6"/>
    </row>
    <row r="37" spans="1:9" ht="12.75">
      <c r="A37" s="6"/>
      <c r="B37" s="6"/>
      <c r="C37" s="6"/>
      <c r="D37" s="6"/>
      <c r="E37" s="7"/>
      <c r="F37" s="6"/>
      <c r="G37" s="6"/>
      <c r="H37" s="6"/>
      <c r="I37" s="6"/>
    </row>
    <row r="38" spans="1:9" ht="12.75">
      <c r="A38" s="6"/>
      <c r="B38" s="6"/>
      <c r="C38" s="6"/>
      <c r="D38" s="6"/>
      <c r="E38" s="7"/>
      <c r="F38" s="6"/>
      <c r="G38" s="6"/>
      <c r="H38" s="6"/>
      <c r="I38" s="6"/>
    </row>
    <row r="39" spans="1:9" ht="12.75">
      <c r="A39" s="6"/>
      <c r="B39" s="6"/>
      <c r="C39" s="6"/>
      <c r="D39" s="6"/>
      <c r="E39" s="7"/>
      <c r="F39" s="6"/>
      <c r="G39" s="6"/>
      <c r="H39" s="6"/>
      <c r="I39" s="6"/>
    </row>
    <row r="40" spans="1:8" ht="12.75">
      <c r="A40" s="6"/>
      <c r="B40" s="6"/>
      <c r="C40" s="6"/>
      <c r="D40" s="6"/>
      <c r="E40" s="7"/>
      <c r="F40" s="6"/>
      <c r="G40" s="6"/>
      <c r="H40" s="6"/>
    </row>
    <row r="41" spans="1:8" ht="12.75">
      <c r="A41" s="6"/>
      <c r="B41" s="6"/>
      <c r="C41" s="6"/>
      <c r="D41" s="6"/>
      <c r="E41" s="7"/>
      <c r="F41" s="6"/>
      <c r="G41" s="6"/>
      <c r="H41" s="6"/>
    </row>
    <row r="42" spans="1:8" ht="12.75">
      <c r="A42" s="6"/>
      <c r="B42" s="6"/>
      <c r="C42" s="6"/>
      <c r="D42" s="6"/>
      <c r="E42" s="7"/>
      <c r="F42" s="6"/>
      <c r="G42" s="6"/>
      <c r="H42" s="6"/>
    </row>
    <row r="43" spans="1:8" ht="12.75">
      <c r="A43" s="6"/>
      <c r="B43" s="6"/>
      <c r="C43" s="6"/>
      <c r="D43" s="6"/>
      <c r="E43" s="7"/>
      <c r="F43" s="6"/>
      <c r="G43" s="6"/>
      <c r="H43" s="6"/>
    </row>
    <row r="44" spans="1:8" ht="12.75">
      <c r="A44" s="6"/>
      <c r="B44" s="6"/>
      <c r="C44" s="6"/>
      <c r="D44" s="6"/>
      <c r="E44" s="7"/>
      <c r="F44" s="6"/>
      <c r="G44" s="6"/>
      <c r="H44" s="6"/>
    </row>
    <row r="45" spans="1:8" ht="12.75">
      <c r="A45" s="6"/>
      <c r="B45" s="6"/>
      <c r="C45" s="6"/>
      <c r="D45" s="6"/>
      <c r="E45" s="7"/>
      <c r="F45" s="6"/>
      <c r="G45" s="6"/>
      <c r="H45" s="6"/>
    </row>
    <row r="46" spans="1:8" ht="12.75">
      <c r="A46" s="6"/>
      <c r="B46" s="6"/>
      <c r="C46" s="6"/>
      <c r="D46" s="6"/>
      <c r="E46" s="7"/>
      <c r="F46" s="6"/>
      <c r="G46" s="6"/>
      <c r="H46" s="6"/>
    </row>
    <row r="47" spans="1:8" ht="12.75">
      <c r="A47" s="6"/>
      <c r="B47" s="6"/>
      <c r="C47" s="6"/>
      <c r="D47" s="6"/>
      <c r="E47" s="7"/>
      <c r="F47" s="6"/>
      <c r="G47" s="6"/>
      <c r="H47" s="6"/>
    </row>
    <row r="48" spans="1:8" ht="12.75">
      <c r="A48" s="6"/>
      <c r="B48" s="6"/>
      <c r="C48" s="6"/>
      <c r="D48" s="6"/>
      <c r="E48" s="7"/>
      <c r="F48" s="6"/>
      <c r="G48" s="6"/>
      <c r="H48" s="6"/>
    </row>
    <row r="49" spans="1:8" ht="12.75">
      <c r="A49" s="6"/>
      <c r="B49" s="6"/>
      <c r="C49" s="6"/>
      <c r="D49" s="6"/>
      <c r="E49" s="7"/>
      <c r="F49" s="6"/>
      <c r="G49" s="6"/>
      <c r="H49" s="6"/>
    </row>
    <row r="50" spans="1:8" ht="12.75">
      <c r="A50" s="6"/>
      <c r="B50" s="6"/>
      <c r="C50" s="6"/>
      <c r="D50" s="6"/>
      <c r="E50" s="7"/>
      <c r="F50" s="6"/>
      <c r="G50" s="6"/>
      <c r="H50" s="6"/>
    </row>
    <row r="51" spans="1:8" ht="12.75">
      <c r="A51" s="6"/>
      <c r="B51" s="6"/>
      <c r="C51" s="6"/>
      <c r="D51" s="6"/>
      <c r="E51" s="7"/>
      <c r="F51" s="6"/>
      <c r="G51" s="6"/>
      <c r="H51" s="6"/>
    </row>
    <row r="52" spans="1:8" ht="12.75">
      <c r="A52" s="6"/>
      <c r="B52" s="6"/>
      <c r="C52" s="6"/>
      <c r="D52" s="6"/>
      <c r="E52" s="7"/>
      <c r="F52" s="6"/>
      <c r="G52" s="6"/>
      <c r="H52" s="6"/>
    </row>
    <row r="53" spans="1:8" ht="12.75">
      <c r="A53" s="6"/>
      <c r="B53" s="6"/>
      <c r="C53" s="6"/>
      <c r="D53" s="6"/>
      <c r="E53" s="7"/>
      <c r="F53" s="6"/>
      <c r="G53" s="6"/>
      <c r="H53" s="6"/>
    </row>
    <row r="54" spans="1:8" ht="12.75">
      <c r="A54" s="6"/>
      <c r="B54" s="6"/>
      <c r="C54" s="6"/>
      <c r="D54" s="6"/>
      <c r="E54" s="7"/>
      <c r="F54" s="6"/>
      <c r="G54" s="6"/>
      <c r="H54" s="6"/>
    </row>
    <row r="55" spans="1:8" ht="12.75">
      <c r="A55" s="6"/>
      <c r="B55" s="6"/>
      <c r="C55" s="6"/>
      <c r="D55" s="6"/>
      <c r="E55" s="7"/>
      <c r="F55" s="6"/>
      <c r="G55" s="6"/>
      <c r="H55" s="6"/>
    </row>
    <row r="56" spans="1:8" ht="12.75">
      <c r="A56" s="6"/>
      <c r="B56" s="6"/>
      <c r="C56" s="6"/>
      <c r="D56" s="6"/>
      <c r="E56" s="7"/>
      <c r="F56" s="6"/>
      <c r="G56" s="6"/>
      <c r="H56" s="6"/>
    </row>
    <row r="57" spans="1:8" ht="12.75">
      <c r="A57" s="6"/>
      <c r="B57" s="6"/>
      <c r="C57" s="6"/>
      <c r="D57" s="6"/>
      <c r="E57" s="7"/>
      <c r="F57" s="6"/>
      <c r="G57" s="6"/>
      <c r="H57" s="6"/>
    </row>
    <row r="58" spans="1:8" ht="12.75">
      <c r="A58" s="6"/>
      <c r="B58" s="6"/>
      <c r="C58" s="6"/>
      <c r="D58" s="6"/>
      <c r="E58" s="7"/>
      <c r="F58" s="6"/>
      <c r="G58" s="6"/>
      <c r="H58" s="6"/>
    </row>
    <row r="59" spans="1:8" ht="12.75">
      <c r="A59" s="6"/>
      <c r="B59" s="6"/>
      <c r="C59" s="6"/>
      <c r="D59" s="6"/>
      <c r="E59" s="7"/>
      <c r="F59" s="6"/>
      <c r="G59" s="6"/>
      <c r="H59" s="6"/>
    </row>
    <row r="60" spans="1:8" ht="12.75">
      <c r="A60" s="6"/>
      <c r="B60" s="6"/>
      <c r="C60" s="6"/>
      <c r="D60" s="6"/>
      <c r="E60" s="7"/>
      <c r="F60" s="6"/>
      <c r="G60" s="6"/>
      <c r="H60" s="6"/>
    </row>
    <row r="61" spans="1:8" ht="12.75">
      <c r="A61" s="6"/>
      <c r="B61" s="6"/>
      <c r="C61" s="6"/>
      <c r="D61" s="6"/>
      <c r="E61" s="7"/>
      <c r="F61" s="6"/>
      <c r="G61" s="6"/>
      <c r="H61" s="6"/>
    </row>
    <row r="62" spans="1:8" ht="12.75">
      <c r="A62" s="6"/>
      <c r="B62" s="6"/>
      <c r="C62" s="6"/>
      <c r="D62" s="6"/>
      <c r="E62" s="7"/>
      <c r="F62" s="6"/>
      <c r="G62" s="6"/>
      <c r="H62" s="6"/>
    </row>
    <row r="63" spans="1:8" ht="12.75">
      <c r="A63" s="6"/>
      <c r="B63" s="6"/>
      <c r="C63" s="6"/>
      <c r="D63" s="6"/>
      <c r="E63" s="7"/>
      <c r="F63" s="6"/>
      <c r="G63" s="6"/>
      <c r="H63" s="6"/>
    </row>
    <row r="64" spans="1:8" ht="12.75">
      <c r="A64" s="6"/>
      <c r="B64" s="6"/>
      <c r="C64" s="6"/>
      <c r="D64" s="6"/>
      <c r="E64" s="7"/>
      <c r="F64" s="6"/>
      <c r="G64" s="6"/>
      <c r="H64" s="6"/>
    </row>
    <row r="65" spans="1:8" ht="12.75">
      <c r="A65" s="6"/>
      <c r="B65" s="6"/>
      <c r="C65" s="6"/>
      <c r="D65" s="6"/>
      <c r="E65" s="7"/>
      <c r="F65" s="6"/>
      <c r="G65" s="6"/>
      <c r="H65" s="6"/>
    </row>
    <row r="66" spans="1:8" ht="12.75">
      <c r="A66" s="6"/>
      <c r="B66" s="6"/>
      <c r="C66" s="6"/>
      <c r="D66" s="6"/>
      <c r="E66" s="7"/>
      <c r="F66" s="6"/>
      <c r="G66" s="6"/>
      <c r="H66" s="6"/>
    </row>
    <row r="67" spans="1:8" ht="12.75">
      <c r="A67" s="6"/>
      <c r="B67" s="6"/>
      <c r="C67" s="6"/>
      <c r="D67" s="6"/>
      <c r="E67" s="7"/>
      <c r="F67" s="6"/>
      <c r="G67" s="6"/>
      <c r="H67" s="6"/>
    </row>
    <row r="68" spans="1:8" ht="12.75">
      <c r="A68" s="6"/>
      <c r="B68" s="6"/>
      <c r="C68" s="6"/>
      <c r="D68" s="6"/>
      <c r="E68" s="7"/>
      <c r="F68" s="6"/>
      <c r="G68" s="6"/>
      <c r="H68" s="6"/>
    </row>
    <row r="69" spans="1:8" ht="12.75">
      <c r="A69" s="6"/>
      <c r="B69" s="6"/>
      <c r="C69" s="6"/>
      <c r="D69" s="6"/>
      <c r="E69" s="7"/>
      <c r="F69" s="6"/>
      <c r="G69" s="6"/>
      <c r="H69" s="6"/>
    </row>
    <row r="70" spans="1:8" ht="12.75">
      <c r="A70" s="6"/>
      <c r="B70" s="6"/>
      <c r="C70" s="6"/>
      <c r="D70" s="6"/>
      <c r="E70" s="7"/>
      <c r="F70" s="6"/>
      <c r="G70" s="6"/>
      <c r="H70" s="6"/>
    </row>
    <row r="71" spans="1:8" ht="12.75">
      <c r="A71" s="6"/>
      <c r="B71" s="6"/>
      <c r="C71" s="6"/>
      <c r="D71" s="6"/>
      <c r="E71" s="7"/>
      <c r="F71" s="6"/>
      <c r="G71" s="6"/>
      <c r="H71" s="6"/>
    </row>
    <row r="72" spans="1:8" ht="12.75">
      <c r="A72" s="6"/>
      <c r="B72" s="6"/>
      <c r="C72" s="6"/>
      <c r="D72" s="6"/>
      <c r="E72" s="7"/>
      <c r="F72" s="6"/>
      <c r="G72" s="6"/>
      <c r="H72" s="6"/>
    </row>
    <row r="73" spans="1:8" ht="12.75">
      <c r="A73" s="6"/>
      <c r="B73" s="6"/>
      <c r="C73" s="6"/>
      <c r="D73" s="6"/>
      <c r="E73" s="7"/>
      <c r="F73" s="6"/>
      <c r="G73" s="6"/>
      <c r="H73" s="6"/>
    </row>
    <row r="74" spans="1:8" ht="12.75">
      <c r="A74" s="6"/>
      <c r="B74" s="6"/>
      <c r="C74" s="6"/>
      <c r="D74" s="6"/>
      <c r="E74" s="7"/>
      <c r="F74" s="6"/>
      <c r="G74" s="6"/>
      <c r="H74" s="6"/>
    </row>
    <row r="75" spans="1:8" ht="12.75">
      <c r="A75" s="6"/>
      <c r="B75" s="6"/>
      <c r="C75" s="6"/>
      <c r="D75" s="6"/>
      <c r="E75" s="7"/>
      <c r="F75" s="6"/>
      <c r="G75" s="6"/>
      <c r="H75" s="6"/>
    </row>
    <row r="76" spans="1:8" ht="12.75">
      <c r="A76" s="6"/>
      <c r="B76" s="6"/>
      <c r="C76" s="6"/>
      <c r="D76" s="6"/>
      <c r="E76" s="7"/>
      <c r="F76" s="6"/>
      <c r="G76" s="6"/>
      <c r="H76" s="6"/>
    </row>
    <row r="77" spans="1:8" ht="12.75">
      <c r="A77" s="6"/>
      <c r="B77" s="6"/>
      <c r="C77" s="6"/>
      <c r="D77" s="6"/>
      <c r="E77" s="7"/>
      <c r="F77" s="6"/>
      <c r="G77" s="6"/>
      <c r="H77" s="6"/>
    </row>
    <row r="78" spans="1:8" ht="12.75">
      <c r="A78" s="6"/>
      <c r="B78" s="6"/>
      <c r="C78" s="6"/>
      <c r="D78" s="6"/>
      <c r="E78" s="7"/>
      <c r="F78" s="6"/>
      <c r="G78" s="6"/>
      <c r="H78" s="6"/>
    </row>
    <row r="79" spans="1:8" ht="12.75">
      <c r="A79" s="6"/>
      <c r="B79" s="6"/>
      <c r="C79" s="6"/>
      <c r="D79" s="6"/>
      <c r="E79" s="7"/>
      <c r="F79" s="6"/>
      <c r="G79" s="6"/>
      <c r="H79" s="6"/>
    </row>
    <row r="80" spans="1:8" ht="12.75">
      <c r="A80" s="6"/>
      <c r="B80" s="6"/>
      <c r="C80" s="6"/>
      <c r="D80" s="6"/>
      <c r="E80" s="7"/>
      <c r="F80" s="6"/>
      <c r="G80" s="6"/>
      <c r="H80" s="6"/>
    </row>
    <row r="81" spans="1:8" ht="12.75">
      <c r="A81" s="6"/>
      <c r="B81" s="6"/>
      <c r="C81" s="6"/>
      <c r="D81" s="6"/>
      <c r="E81" s="7"/>
      <c r="F81" s="6"/>
      <c r="G81" s="6"/>
      <c r="H81" s="6"/>
    </row>
    <row r="82" spans="1:8" ht="12.75">
      <c r="A82" s="6"/>
      <c r="B82" s="6"/>
      <c r="C82" s="6"/>
      <c r="D82" s="6"/>
      <c r="E82" s="7"/>
      <c r="F82" s="6"/>
      <c r="G82" s="6"/>
      <c r="H82" s="6"/>
    </row>
    <row r="83" spans="1:8" ht="12.75">
      <c r="A83" s="6"/>
      <c r="B83" s="6"/>
      <c r="C83" s="6"/>
      <c r="D83" s="6"/>
      <c r="E83" s="7"/>
      <c r="F83" s="6"/>
      <c r="G83" s="6"/>
      <c r="H83" s="6"/>
    </row>
    <row r="84" spans="1:8" ht="12.75">
      <c r="A84" s="6"/>
      <c r="B84" s="6"/>
      <c r="C84" s="6"/>
      <c r="D84" s="6"/>
      <c r="E84" s="7"/>
      <c r="F84" s="6"/>
      <c r="G84" s="6"/>
      <c r="H84" s="6"/>
    </row>
    <row r="85" spans="1:8" ht="12.75">
      <c r="A85" s="6"/>
      <c r="B85" s="6"/>
      <c r="C85" s="6"/>
      <c r="D85" s="6"/>
      <c r="E85" s="7"/>
      <c r="F85" s="6"/>
      <c r="G85" s="6"/>
      <c r="H85" s="6"/>
    </row>
    <row r="86" spans="1:8" ht="12.75">
      <c r="A86" s="6"/>
      <c r="B86" s="6"/>
      <c r="C86" s="6"/>
      <c r="D86" s="6"/>
      <c r="E86" s="7"/>
      <c r="F86" s="6"/>
      <c r="G86" s="6"/>
      <c r="H86" s="6"/>
    </row>
    <row r="87" spans="1:8" ht="12.75">
      <c r="A87" s="6"/>
      <c r="B87" s="6"/>
      <c r="C87" s="6"/>
      <c r="D87" s="6"/>
      <c r="E87" s="7"/>
      <c r="F87" s="6"/>
      <c r="G87" s="6"/>
      <c r="H87" s="6"/>
    </row>
    <row r="88" spans="1:8" ht="12.75">
      <c r="A88" s="6"/>
      <c r="B88" s="6"/>
      <c r="C88" s="6"/>
      <c r="D88" s="6"/>
      <c r="E88" s="7"/>
      <c r="F88" s="6"/>
      <c r="G88" s="6"/>
      <c r="H88" s="6"/>
    </row>
    <row r="89" spans="1:8" ht="12.75">
      <c r="A89" s="6"/>
      <c r="B89" s="6"/>
      <c r="C89" s="6"/>
      <c r="D89" s="6"/>
      <c r="E89" s="7"/>
      <c r="F89" s="6"/>
      <c r="G89" s="6"/>
      <c r="H89" s="6"/>
    </row>
    <row r="90" spans="1:8" ht="12.75">
      <c r="A90" s="6"/>
      <c r="B90" s="6"/>
      <c r="C90" s="6"/>
      <c r="D90" s="6"/>
      <c r="E90" s="7"/>
      <c r="F90" s="6"/>
      <c r="G90" s="6"/>
      <c r="H90" s="6"/>
    </row>
    <row r="91" spans="1:8" ht="12.75">
      <c r="A91" s="6"/>
      <c r="B91" s="6"/>
      <c r="C91" s="6"/>
      <c r="D91" s="6"/>
      <c r="E91" s="7"/>
      <c r="F91" s="6"/>
      <c r="G91" s="6"/>
      <c r="H91" s="6"/>
    </row>
    <row r="92" spans="1:8" ht="12.75">
      <c r="A92" s="6"/>
      <c r="B92" s="6"/>
      <c r="C92" s="6"/>
      <c r="D92" s="6"/>
      <c r="E92" s="7"/>
      <c r="F92" s="6"/>
      <c r="G92" s="6"/>
      <c r="H92" s="6"/>
    </row>
    <row r="93" spans="1:8" ht="12.75">
      <c r="A93" s="6"/>
      <c r="B93" s="6"/>
      <c r="C93" s="6"/>
      <c r="D93" s="6"/>
      <c r="E93" s="7"/>
      <c r="F93" s="6"/>
      <c r="G93" s="6"/>
      <c r="H93" s="6"/>
    </row>
    <row r="94" spans="1:8" ht="12.75">
      <c r="A94" s="6"/>
      <c r="B94" s="6"/>
      <c r="C94" s="6"/>
      <c r="D94" s="6"/>
      <c r="E94" s="7"/>
      <c r="F94" s="6"/>
      <c r="G94" s="6"/>
      <c r="H94" s="6"/>
    </row>
    <row r="95" spans="1:8" ht="12.75">
      <c r="A95" s="6"/>
      <c r="B95" s="6"/>
      <c r="C95" s="6"/>
      <c r="D95" s="6"/>
      <c r="E95" s="7"/>
      <c r="F95" s="6"/>
      <c r="G95" s="6"/>
      <c r="H95" s="6"/>
    </row>
    <row r="96" spans="1:8" ht="12.75">
      <c r="A96" s="6"/>
      <c r="B96" s="6"/>
      <c r="C96" s="6"/>
      <c r="D96" s="6"/>
      <c r="E96" s="7"/>
      <c r="F96" s="6"/>
      <c r="G96" s="6"/>
      <c r="H96" s="6"/>
    </row>
    <row r="97" spans="1:8" ht="12.75">
      <c r="A97" s="6"/>
      <c r="B97" s="6"/>
      <c r="C97" s="6"/>
      <c r="D97" s="6"/>
      <c r="E97" s="7"/>
      <c r="F97" s="6"/>
      <c r="G97" s="6"/>
      <c r="H97" s="6"/>
    </row>
    <row r="98" spans="1:8" ht="12.75">
      <c r="A98" s="6"/>
      <c r="B98" s="6"/>
      <c r="C98" s="6"/>
      <c r="D98" s="6"/>
      <c r="E98" s="7"/>
      <c r="F98" s="6"/>
      <c r="G98" s="6"/>
      <c r="H98" s="6"/>
    </row>
    <row r="99" spans="1:8" ht="12.75">
      <c r="A99" s="6"/>
      <c r="B99" s="6"/>
      <c r="C99" s="6"/>
      <c r="D99" s="6"/>
      <c r="E99" s="7"/>
      <c r="F99" s="6"/>
      <c r="G99" s="6"/>
      <c r="H99" s="6"/>
    </row>
    <row r="100" spans="1:8" ht="12.75">
      <c r="A100" s="6"/>
      <c r="B100" s="6"/>
      <c r="C100" s="6"/>
      <c r="D100" s="6"/>
      <c r="E100" s="7"/>
      <c r="F100" s="6"/>
      <c r="G100" s="6"/>
      <c r="H100" s="6"/>
    </row>
    <row r="101" spans="1:8" ht="12.75">
      <c r="A101" s="6"/>
      <c r="B101" s="6"/>
      <c r="C101" s="6"/>
      <c r="D101" s="6"/>
      <c r="E101" s="7"/>
      <c r="F101" s="6"/>
      <c r="G101" s="6"/>
      <c r="H101" s="6"/>
    </row>
    <row r="102" spans="1:8" ht="12.75">
      <c r="A102" s="6"/>
      <c r="B102" s="6"/>
      <c r="C102" s="6"/>
      <c r="D102" s="6"/>
      <c r="E102" s="7"/>
      <c r="F102" s="6"/>
      <c r="G102" s="6"/>
      <c r="H102" s="6"/>
    </row>
    <row r="103" spans="1:8" ht="12.75">
      <c r="A103" s="6"/>
      <c r="B103" s="6"/>
      <c r="C103" s="6"/>
      <c r="D103" s="6"/>
      <c r="E103" s="7"/>
      <c r="F103" s="6"/>
      <c r="G103" s="6"/>
      <c r="H103" s="6"/>
    </row>
    <row r="104" spans="1:8" ht="12.75">
      <c r="A104" s="6"/>
      <c r="B104" s="6"/>
      <c r="C104" s="6"/>
      <c r="D104" s="6"/>
      <c r="E104" s="7"/>
      <c r="F104" s="6"/>
      <c r="G104" s="6"/>
      <c r="H104" s="6"/>
    </row>
    <row r="105" spans="1:8" ht="12.75">
      <c r="A105" s="6"/>
      <c r="B105" s="6"/>
      <c r="C105" s="6"/>
      <c r="D105" s="6"/>
      <c r="E105" s="7"/>
      <c r="F105" s="6"/>
      <c r="G105" s="6"/>
      <c r="H105" s="6"/>
    </row>
    <row r="106" spans="1:8" ht="12.75">
      <c r="A106" s="6"/>
      <c r="B106" s="6"/>
      <c r="C106" s="6"/>
      <c r="D106" s="6"/>
      <c r="E106" s="7"/>
      <c r="F106" s="6"/>
      <c r="G106" s="6"/>
      <c r="H106" s="6"/>
    </row>
    <row r="107" spans="1:8" ht="12.75">
      <c r="A107" s="6"/>
      <c r="B107" s="6"/>
      <c r="C107" s="6"/>
      <c r="D107" s="6"/>
      <c r="E107" s="7"/>
      <c r="F107" s="6"/>
      <c r="G107" s="6"/>
      <c r="H107" s="6"/>
    </row>
    <row r="108" spans="1:8" ht="12.75">
      <c r="A108" s="6"/>
      <c r="B108" s="6"/>
      <c r="C108" s="6"/>
      <c r="D108" s="6"/>
      <c r="E108" s="7"/>
      <c r="F108" s="6"/>
      <c r="G108" s="6"/>
      <c r="H108" s="6"/>
    </row>
    <row r="109" spans="1:8" ht="12.75">
      <c r="A109" s="6"/>
      <c r="B109" s="6"/>
      <c r="C109" s="6"/>
      <c r="D109" s="6"/>
      <c r="E109" s="7"/>
      <c r="F109" s="6"/>
      <c r="G109" s="6"/>
      <c r="H109" s="6"/>
    </row>
    <row r="110" spans="1:8" ht="12.75">
      <c r="A110" s="6"/>
      <c r="B110" s="6"/>
      <c r="C110" s="6"/>
      <c r="D110" s="6"/>
      <c r="E110" s="7"/>
      <c r="F110" s="6"/>
      <c r="G110" s="6"/>
      <c r="H110" s="6"/>
    </row>
    <row r="111" spans="1:8" ht="12.75">
      <c r="A111" s="6"/>
      <c r="B111" s="6"/>
      <c r="C111" s="6"/>
      <c r="D111" s="6"/>
      <c r="E111" s="7"/>
      <c r="F111" s="6"/>
      <c r="G111" s="6"/>
      <c r="H111" s="6"/>
    </row>
    <row r="112" spans="1:8" ht="12.75">
      <c r="A112" s="6"/>
      <c r="B112" s="6"/>
      <c r="C112" s="6"/>
      <c r="D112" s="6"/>
      <c r="E112" s="7"/>
      <c r="F112" s="6"/>
      <c r="G112" s="6"/>
      <c r="H112" s="6"/>
    </row>
    <row r="113" spans="1:8" ht="12.75">
      <c r="A113" s="6"/>
      <c r="B113" s="6"/>
      <c r="C113" s="6"/>
      <c r="D113" s="6"/>
      <c r="E113" s="7"/>
      <c r="F113" s="6"/>
      <c r="G113" s="6"/>
      <c r="H113" s="6"/>
    </row>
    <row r="114" spans="1:8" ht="12.75">
      <c r="A114" s="6"/>
      <c r="B114" s="6"/>
      <c r="C114" s="6"/>
      <c r="D114" s="6"/>
      <c r="E114" s="7"/>
      <c r="F114" s="6"/>
      <c r="G114" s="6"/>
      <c r="H114" s="6"/>
    </row>
  </sheetData>
  <sheetProtection password="EF65" sheet="1"/>
  <mergeCells count="47">
    <mergeCell ref="D24:E24"/>
    <mergeCell ref="D14:E14"/>
    <mergeCell ref="D15:E15"/>
    <mergeCell ref="D16:E16"/>
    <mergeCell ref="D17:E17"/>
    <mergeCell ref="D18:E18"/>
    <mergeCell ref="D19:E19"/>
    <mergeCell ref="G22:G23"/>
    <mergeCell ref="D25:E25"/>
    <mergeCell ref="D23:E23"/>
    <mergeCell ref="D26:E26"/>
    <mergeCell ref="D8:E8"/>
    <mergeCell ref="D9:E9"/>
    <mergeCell ref="D10:E10"/>
    <mergeCell ref="D11:E11"/>
    <mergeCell ref="D12:E12"/>
    <mergeCell ref="D13:E13"/>
    <mergeCell ref="A3:C4"/>
    <mergeCell ref="D2:E2"/>
    <mergeCell ref="D3:E4"/>
    <mergeCell ref="D7:E7"/>
    <mergeCell ref="D6:E6"/>
    <mergeCell ref="D27:E27"/>
    <mergeCell ref="D21:E21"/>
    <mergeCell ref="D20:E20"/>
    <mergeCell ref="D22:E22"/>
    <mergeCell ref="A24:C24"/>
    <mergeCell ref="A34:H34"/>
    <mergeCell ref="B21:C21"/>
    <mergeCell ref="B25:C25"/>
    <mergeCell ref="B29:C29"/>
    <mergeCell ref="A33:H33"/>
    <mergeCell ref="D29:E29"/>
    <mergeCell ref="A31:C31"/>
    <mergeCell ref="A32:H32"/>
    <mergeCell ref="D28:E28"/>
    <mergeCell ref="H22:H23"/>
    <mergeCell ref="D31:E31"/>
    <mergeCell ref="D30:E30"/>
    <mergeCell ref="A5:C5"/>
    <mergeCell ref="D5:E5"/>
    <mergeCell ref="A1:H1"/>
    <mergeCell ref="A30:C30"/>
    <mergeCell ref="A28:C28"/>
    <mergeCell ref="A22:C23"/>
    <mergeCell ref="A20:C20"/>
    <mergeCell ref="A2:C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K193"/>
  <sheetViews>
    <sheetView showOutlineSymbols="0" workbookViewId="0" topLeftCell="A1">
      <selection activeCell="I12" sqref="I12"/>
    </sheetView>
  </sheetViews>
  <sheetFormatPr defaultColWidth="9.140625" defaultRowHeight="12.75"/>
  <cols>
    <col min="1" max="3" width="2.7109375" style="2" customWidth="1"/>
    <col min="4" max="4" width="19.7109375" style="2" customWidth="1"/>
    <col min="5" max="5" width="28.28125" style="2" customWidth="1"/>
    <col min="6" max="6" width="15.7109375" style="2" customWidth="1"/>
    <col min="7" max="7" width="5.57421875" style="2" customWidth="1"/>
    <col min="8" max="8" width="7.7109375" style="2" customWidth="1"/>
    <col min="9" max="9" width="14.7109375" style="1" customWidth="1"/>
    <col min="10" max="50" width="9.140625" style="21" customWidth="1"/>
  </cols>
  <sheetData>
    <row r="1" spans="1:9" ht="24.75" customHeight="1">
      <c r="A1" s="676" t="s">
        <v>683</v>
      </c>
      <c r="B1" s="676"/>
      <c r="C1" s="676"/>
      <c r="D1" s="676"/>
      <c r="E1" s="694" t="s">
        <v>871</v>
      </c>
      <c r="F1" s="694"/>
      <c r="G1" s="694"/>
      <c r="H1" s="690" t="s">
        <v>680</v>
      </c>
      <c r="I1" s="691"/>
    </row>
    <row r="2" spans="1:9" ht="24.75" customHeight="1">
      <c r="A2" s="677"/>
      <c r="B2" s="677"/>
      <c r="C2" s="677"/>
      <c r="D2" s="677"/>
      <c r="E2" s="693"/>
      <c r="F2" s="693"/>
      <c r="G2" s="952"/>
      <c r="H2" s="672" t="str">
        <f>+'V1'!K3</f>
        <v>  </v>
      </c>
      <c r="I2" s="673"/>
    </row>
    <row r="3" spans="1:9" ht="15.75">
      <c r="A3" s="955"/>
      <c r="B3" s="696"/>
      <c r="C3" s="696"/>
      <c r="D3" s="696"/>
      <c r="E3" s="692" t="str">
        <f>+'V1'!E3</f>
        <v>as at December 31st, 2016</v>
      </c>
      <c r="F3" s="692"/>
      <c r="G3" s="952"/>
      <c r="H3" s="810"/>
      <c r="I3" s="810"/>
    </row>
    <row r="4" spans="1:9" ht="12" customHeight="1">
      <c r="A4" s="953"/>
      <c r="B4" s="954"/>
      <c r="C4" s="954"/>
      <c r="D4" s="954"/>
      <c r="E4" s="950" t="str">
        <f>+'V1'!E4</f>
        <v>(in thousands of Czech Crowns)</v>
      </c>
      <c r="F4" s="950"/>
      <c r="G4" s="952"/>
      <c r="H4" s="669" t="s">
        <v>681</v>
      </c>
      <c r="I4" s="670"/>
    </row>
    <row r="5" spans="1:9" ht="12" customHeight="1">
      <c r="A5" s="954"/>
      <c r="B5" s="954"/>
      <c r="C5" s="954"/>
      <c r="D5" s="954"/>
      <c r="E5" s="675"/>
      <c r="F5" s="675"/>
      <c r="G5" s="675"/>
      <c r="H5" s="671"/>
      <c r="I5" s="671"/>
    </row>
    <row r="6" spans="1:9" ht="13.5" customHeight="1">
      <c r="A6" s="954"/>
      <c r="B6" s="954"/>
      <c r="C6" s="954"/>
      <c r="D6" s="954"/>
      <c r="E6" s="675"/>
      <c r="F6" s="675"/>
      <c r="G6" s="675"/>
      <c r="H6" s="861" t="str">
        <f>+'V1'!K7</f>
        <v> </v>
      </c>
      <c r="I6" s="862"/>
    </row>
    <row r="7" spans="1:9" ht="13.5" customHeight="1">
      <c r="A7" s="954"/>
      <c r="B7" s="954"/>
      <c r="C7" s="954"/>
      <c r="D7" s="954"/>
      <c r="E7" s="675"/>
      <c r="F7" s="675"/>
      <c r="G7" s="675"/>
      <c r="H7" s="861">
        <f>+'V1'!K8</f>
      </c>
      <c r="I7" s="862"/>
    </row>
    <row r="8" spans="1:9" ht="13.5" customHeight="1">
      <c r="A8" s="142"/>
      <c r="B8" s="142"/>
      <c r="C8" s="142"/>
      <c r="D8" s="142"/>
      <c r="E8" s="675"/>
      <c r="F8" s="675"/>
      <c r="G8" s="675"/>
      <c r="H8" s="861">
        <f>+'V1'!K9</f>
      </c>
      <c r="I8" s="862"/>
    </row>
    <row r="9" spans="1:9" ht="12" customHeight="1" thickBot="1">
      <c r="A9" s="944"/>
      <c r="B9" s="944"/>
      <c r="C9" s="944"/>
      <c r="D9" s="944"/>
      <c r="E9" s="951"/>
      <c r="F9" s="951"/>
      <c r="G9" s="951"/>
      <c r="H9" s="943"/>
      <c r="I9" s="943"/>
    </row>
    <row r="10" spans="1:9" ht="15" customHeight="1" thickBot="1">
      <c r="A10" s="143" t="s">
        <v>152</v>
      </c>
      <c r="B10" s="947" t="s">
        <v>891</v>
      </c>
      <c r="C10" s="948"/>
      <c r="D10" s="948"/>
      <c r="E10" s="948"/>
      <c r="F10" s="948"/>
      <c r="G10" s="948"/>
      <c r="H10" s="949"/>
      <c r="I10" s="144">
        <f>+'R2'!I40</f>
        <v>0</v>
      </c>
    </row>
    <row r="11" spans="1:9" ht="15" customHeight="1">
      <c r="A11" s="945"/>
      <c r="B11" s="946"/>
      <c r="C11" s="946"/>
      <c r="D11" s="942" t="s">
        <v>892</v>
      </c>
      <c r="E11" s="942"/>
      <c r="F11" s="942"/>
      <c r="G11" s="942"/>
      <c r="H11" s="942"/>
      <c r="I11" s="145"/>
    </row>
    <row r="12" spans="1:9" ht="15" customHeight="1">
      <c r="A12" s="146" t="s">
        <v>161</v>
      </c>
      <c r="B12" s="147"/>
      <c r="C12" s="147"/>
      <c r="D12" s="760" t="s">
        <v>893</v>
      </c>
      <c r="E12" s="796"/>
      <c r="F12" s="796"/>
      <c r="G12" s="796"/>
      <c r="H12" s="797"/>
      <c r="I12" s="148">
        <f>'V2'!G24</f>
        <v>0</v>
      </c>
    </row>
    <row r="13" spans="1:9" ht="15" customHeight="1">
      <c r="A13" s="118" t="s">
        <v>0</v>
      </c>
      <c r="B13" s="119">
        <v>1</v>
      </c>
      <c r="C13" s="119"/>
      <c r="D13" s="760" t="s">
        <v>894</v>
      </c>
      <c r="E13" s="796"/>
      <c r="F13" s="796"/>
      <c r="G13" s="796"/>
      <c r="H13" s="797"/>
      <c r="I13" s="149">
        <f>+I14+I15+I16+I17+I18+I19</f>
        <v>0</v>
      </c>
    </row>
    <row r="14" spans="1:9" ht="15" customHeight="1">
      <c r="A14" s="118" t="s">
        <v>0</v>
      </c>
      <c r="B14" s="119">
        <v>1</v>
      </c>
      <c r="C14" s="119">
        <v>1</v>
      </c>
      <c r="D14" s="760" t="s">
        <v>895</v>
      </c>
      <c r="E14" s="796"/>
      <c r="F14" s="796"/>
      <c r="G14" s="796"/>
      <c r="H14" s="797"/>
      <c r="I14" s="150">
        <f>+'V1'!K29</f>
        <v>0</v>
      </c>
    </row>
    <row r="15" spans="1:9" ht="15" customHeight="1">
      <c r="A15" s="118" t="s">
        <v>0</v>
      </c>
      <c r="B15" s="119">
        <v>1</v>
      </c>
      <c r="C15" s="119">
        <v>2</v>
      </c>
      <c r="D15" s="760" t="s">
        <v>896</v>
      </c>
      <c r="E15" s="796"/>
      <c r="F15" s="796"/>
      <c r="G15" s="796"/>
      <c r="H15" s="797"/>
      <c r="I15" s="150">
        <f>+'R3'!F30-'R3'!G30</f>
        <v>0</v>
      </c>
    </row>
    <row r="16" spans="1:9" ht="15" customHeight="1">
      <c r="A16" s="118" t="s">
        <v>0</v>
      </c>
      <c r="B16" s="119">
        <v>1</v>
      </c>
      <c r="C16" s="119">
        <v>3</v>
      </c>
      <c r="D16" s="760" t="s">
        <v>897</v>
      </c>
      <c r="E16" s="796"/>
      <c r="F16" s="796"/>
      <c r="G16" s="796"/>
      <c r="H16" s="797"/>
      <c r="I16" s="150">
        <f>-'V1'!K34+'V1'!K38</f>
        <v>0</v>
      </c>
    </row>
    <row r="17" spans="1:9" ht="15" customHeight="1">
      <c r="A17" s="118" t="s">
        <v>0</v>
      </c>
      <c r="B17" s="119">
        <v>1</v>
      </c>
      <c r="C17" s="119">
        <v>4</v>
      </c>
      <c r="D17" s="760" t="s">
        <v>898</v>
      </c>
      <c r="E17" s="796"/>
      <c r="F17" s="796"/>
      <c r="G17" s="796"/>
      <c r="H17" s="797"/>
      <c r="I17" s="150">
        <f>-'V2'!G5</f>
        <v>0</v>
      </c>
    </row>
    <row r="18" spans="1:10" ht="24" customHeight="1">
      <c r="A18" s="118" t="s">
        <v>0</v>
      </c>
      <c r="B18" s="119">
        <v>1</v>
      </c>
      <c r="C18" s="119">
        <v>5</v>
      </c>
      <c r="D18" s="760" t="s">
        <v>899</v>
      </c>
      <c r="E18" s="796"/>
      <c r="F18" s="796"/>
      <c r="G18" s="796"/>
      <c r="H18" s="797"/>
      <c r="I18" s="150">
        <f>+'V2'!G17-'V2'!G13</f>
        <v>0</v>
      </c>
      <c r="J18" s="413"/>
    </row>
    <row r="19" spans="1:9" ht="15" customHeight="1">
      <c r="A19" s="118" t="s">
        <v>0</v>
      </c>
      <c r="B19" s="119">
        <v>1</v>
      </c>
      <c r="C19" s="119">
        <v>6</v>
      </c>
      <c r="D19" s="760" t="s">
        <v>900</v>
      </c>
      <c r="E19" s="796"/>
      <c r="F19" s="796"/>
      <c r="G19" s="796"/>
      <c r="H19" s="797"/>
      <c r="I19" s="150">
        <v>0</v>
      </c>
    </row>
    <row r="20" spans="1:9" ht="15" customHeight="1">
      <c r="A20" s="146" t="s">
        <v>0</v>
      </c>
      <c r="B20" s="147" t="s">
        <v>128</v>
      </c>
      <c r="C20" s="147"/>
      <c r="D20" s="789" t="s">
        <v>901</v>
      </c>
      <c r="E20" s="967"/>
      <c r="F20" s="967"/>
      <c r="G20" s="967"/>
      <c r="H20" s="968"/>
      <c r="I20" s="149">
        <f>I12+I13</f>
        <v>0</v>
      </c>
    </row>
    <row r="21" spans="1:9" ht="15" customHeight="1">
      <c r="A21" s="118" t="s">
        <v>0</v>
      </c>
      <c r="B21" s="119">
        <v>2</v>
      </c>
      <c r="C21" s="119"/>
      <c r="D21" s="760" t="s">
        <v>902</v>
      </c>
      <c r="E21" s="796"/>
      <c r="F21" s="796"/>
      <c r="G21" s="796"/>
      <c r="H21" s="797"/>
      <c r="I21" s="149">
        <f>+I22+I23+I24+I25</f>
        <v>0</v>
      </c>
    </row>
    <row r="22" spans="1:9" ht="15" customHeight="1">
      <c r="A22" s="118" t="s">
        <v>0</v>
      </c>
      <c r="B22" s="119">
        <v>2</v>
      </c>
      <c r="C22" s="119">
        <v>1</v>
      </c>
      <c r="D22" s="760" t="s">
        <v>903</v>
      </c>
      <c r="E22" s="796"/>
      <c r="F22" s="796"/>
      <c r="G22" s="796"/>
      <c r="H22" s="797"/>
      <c r="I22" s="150">
        <f>+'R2'!I15-'R2'!H15+'R2'!I43-'R2'!H43</f>
        <v>0</v>
      </c>
    </row>
    <row r="23" spans="1:9" ht="15" customHeight="1">
      <c r="A23" s="118" t="s">
        <v>0</v>
      </c>
      <c r="B23" s="119">
        <v>2</v>
      </c>
      <c r="C23" s="119">
        <v>2</v>
      </c>
      <c r="D23" s="760" t="s">
        <v>904</v>
      </c>
      <c r="E23" s="796"/>
      <c r="F23" s="796"/>
      <c r="G23" s="796"/>
      <c r="H23" s="797"/>
      <c r="I23" s="150">
        <f>+'R4'!G5-'R4'!H5+'R4'!G23-'R4'!H23</f>
        <v>0</v>
      </c>
    </row>
    <row r="24" spans="1:9" ht="15" customHeight="1">
      <c r="A24" s="118" t="s">
        <v>0</v>
      </c>
      <c r="B24" s="119">
        <v>2</v>
      </c>
      <c r="C24" s="119">
        <v>3</v>
      </c>
      <c r="D24" s="760" t="s">
        <v>905</v>
      </c>
      <c r="E24" s="796"/>
      <c r="F24" s="796"/>
      <c r="G24" s="796"/>
      <c r="H24" s="797"/>
      <c r="I24" s="150">
        <f>+'R2'!I7-'R2'!H7</f>
        <v>0</v>
      </c>
    </row>
    <row r="25" spans="1:9" ht="15" customHeight="1">
      <c r="A25" s="118" t="s">
        <v>0</v>
      </c>
      <c r="B25" s="119">
        <v>2</v>
      </c>
      <c r="C25" s="119">
        <v>4</v>
      </c>
      <c r="D25" s="760" t="s">
        <v>906</v>
      </c>
      <c r="E25" s="796"/>
      <c r="F25" s="796"/>
      <c r="G25" s="796"/>
      <c r="H25" s="797"/>
      <c r="I25" s="150">
        <v>0</v>
      </c>
    </row>
    <row r="26" spans="1:9" ht="15" customHeight="1">
      <c r="A26" s="146" t="s">
        <v>0</v>
      </c>
      <c r="B26" s="147" t="s">
        <v>154</v>
      </c>
      <c r="C26" s="147"/>
      <c r="D26" s="789" t="s">
        <v>907</v>
      </c>
      <c r="E26" s="967"/>
      <c r="F26" s="967"/>
      <c r="G26" s="967"/>
      <c r="H26" s="968"/>
      <c r="I26" s="149">
        <f>I20+I21</f>
        <v>0</v>
      </c>
    </row>
    <row r="27" spans="1:9" ht="15" customHeight="1">
      <c r="A27" s="146" t="s">
        <v>0</v>
      </c>
      <c r="B27" s="147">
        <v>3</v>
      </c>
      <c r="C27" s="147"/>
      <c r="D27" s="760" t="s">
        <v>940</v>
      </c>
      <c r="E27" s="969"/>
      <c r="F27" s="969"/>
      <c r="G27" s="969"/>
      <c r="H27" s="970"/>
      <c r="I27" s="150">
        <f>-'V2'!G17</f>
        <v>0</v>
      </c>
    </row>
    <row r="28" spans="1:9" ht="15" customHeight="1">
      <c r="A28" s="146" t="s">
        <v>0</v>
      </c>
      <c r="B28" s="147">
        <v>4</v>
      </c>
      <c r="C28" s="147"/>
      <c r="D28" s="760" t="s">
        <v>908</v>
      </c>
      <c r="E28" s="796"/>
      <c r="F28" s="796"/>
      <c r="G28" s="796"/>
      <c r="H28" s="797"/>
      <c r="I28" s="150">
        <f>+'V2'!G13</f>
        <v>0</v>
      </c>
    </row>
    <row r="29" spans="1:9" ht="15" customHeight="1">
      <c r="A29" s="146" t="s">
        <v>0</v>
      </c>
      <c r="B29" s="147">
        <v>5</v>
      </c>
      <c r="C29" s="147"/>
      <c r="D29" s="760" t="s">
        <v>909</v>
      </c>
      <c r="E29" s="796"/>
      <c r="F29" s="796"/>
      <c r="G29" s="796"/>
      <c r="H29" s="797"/>
      <c r="I29" s="150">
        <f>-'V2'!G25</f>
        <v>0</v>
      </c>
    </row>
    <row r="30" spans="1:9" ht="15" customHeight="1">
      <c r="A30" s="146" t="s">
        <v>0</v>
      </c>
      <c r="B30" s="147">
        <v>6</v>
      </c>
      <c r="C30" s="147"/>
      <c r="D30" s="760" t="s">
        <v>910</v>
      </c>
      <c r="E30" s="796"/>
      <c r="F30" s="796"/>
      <c r="G30" s="796"/>
      <c r="H30" s="797"/>
      <c r="I30" s="150">
        <f>'V2'!G5</f>
        <v>0</v>
      </c>
    </row>
    <row r="31" spans="1:9" ht="15" customHeight="1" thickBot="1">
      <c r="A31" s="124" t="s">
        <v>0</v>
      </c>
      <c r="B31" s="125" t="s">
        <v>155</v>
      </c>
      <c r="C31" s="125"/>
      <c r="D31" s="964" t="s">
        <v>911</v>
      </c>
      <c r="E31" s="965"/>
      <c r="F31" s="965"/>
      <c r="G31" s="965"/>
      <c r="H31" s="966"/>
      <c r="I31" s="151">
        <f>I26+I27+I28+I29+I30</f>
        <v>0</v>
      </c>
    </row>
    <row r="32" spans="1:9" ht="15" customHeight="1">
      <c r="A32" s="973"/>
      <c r="B32" s="974"/>
      <c r="C32" s="974"/>
      <c r="D32" s="975" t="s">
        <v>912</v>
      </c>
      <c r="E32" s="975"/>
      <c r="F32" s="975"/>
      <c r="G32" s="975"/>
      <c r="H32" s="975"/>
      <c r="I32" s="145"/>
    </row>
    <row r="33" spans="1:9" ht="15" customHeight="1">
      <c r="A33" s="146" t="s">
        <v>1</v>
      </c>
      <c r="B33" s="147">
        <v>1</v>
      </c>
      <c r="C33" s="152"/>
      <c r="D33" s="760" t="s">
        <v>913</v>
      </c>
      <c r="E33" s="958"/>
      <c r="F33" s="958"/>
      <c r="G33" s="958"/>
      <c r="H33" s="959"/>
      <c r="I33" s="150">
        <f>+'R1'!L16-'R1'!K16-'V1'!K29</f>
        <v>0</v>
      </c>
    </row>
    <row r="34" spans="1:9" ht="15" customHeight="1">
      <c r="A34" s="146" t="s">
        <v>1</v>
      </c>
      <c r="B34" s="147">
        <v>2</v>
      </c>
      <c r="C34" s="152"/>
      <c r="D34" s="760" t="s">
        <v>914</v>
      </c>
      <c r="E34" s="958"/>
      <c r="F34" s="958"/>
      <c r="G34" s="958"/>
      <c r="H34" s="959"/>
      <c r="I34" s="150">
        <f>+'V1'!K34-'V1'!K38</f>
        <v>0</v>
      </c>
    </row>
    <row r="35" spans="1:9" ht="15" customHeight="1">
      <c r="A35" s="146" t="s">
        <v>1</v>
      </c>
      <c r="B35" s="147">
        <v>3</v>
      </c>
      <c r="C35" s="152"/>
      <c r="D35" s="760" t="s">
        <v>915</v>
      </c>
      <c r="E35" s="958"/>
      <c r="F35" s="958"/>
      <c r="G35" s="958"/>
      <c r="H35" s="959"/>
      <c r="I35" s="150">
        <v>0</v>
      </c>
    </row>
    <row r="36" spans="1:9" ht="15" customHeight="1" thickBot="1">
      <c r="A36" s="118" t="s">
        <v>1</v>
      </c>
      <c r="B36" s="119" t="s">
        <v>155</v>
      </c>
      <c r="C36" s="154"/>
      <c r="D36" s="964" t="s">
        <v>916</v>
      </c>
      <c r="E36" s="965"/>
      <c r="F36" s="965"/>
      <c r="G36" s="965"/>
      <c r="H36" s="966"/>
      <c r="I36" s="151">
        <f>I35+I34+I33</f>
        <v>0</v>
      </c>
    </row>
    <row r="37" spans="1:9" ht="15" customHeight="1">
      <c r="A37" s="973"/>
      <c r="B37" s="974"/>
      <c r="C37" s="974"/>
      <c r="D37" s="975" t="s">
        <v>917</v>
      </c>
      <c r="E37" s="975"/>
      <c r="F37" s="975"/>
      <c r="G37" s="975"/>
      <c r="H37" s="975"/>
      <c r="I37" s="145"/>
    </row>
    <row r="38" spans="1:9" ht="15" customHeight="1">
      <c r="A38" s="155" t="s">
        <v>39</v>
      </c>
      <c r="B38" s="153">
        <v>1</v>
      </c>
      <c r="C38" s="153"/>
      <c r="D38" s="760" t="s">
        <v>918</v>
      </c>
      <c r="E38" s="796"/>
      <c r="F38" s="796"/>
      <c r="G38" s="796"/>
      <c r="H38" s="797"/>
      <c r="I38" s="150">
        <f>+'R3'!F36-'R3'!G36</f>
        <v>0</v>
      </c>
    </row>
    <row r="39" spans="1:9" ht="15" customHeight="1">
      <c r="A39" s="156" t="s">
        <v>39</v>
      </c>
      <c r="B39" s="157">
        <v>2</v>
      </c>
      <c r="C39" s="157"/>
      <c r="D39" s="760" t="s">
        <v>919</v>
      </c>
      <c r="E39" s="796"/>
      <c r="F39" s="796"/>
      <c r="G39" s="796"/>
      <c r="H39" s="797"/>
      <c r="I39" s="149">
        <f>+I40+I41+I42+I43+I44+I45</f>
        <v>0</v>
      </c>
    </row>
    <row r="40" spans="1:9" ht="15" customHeight="1">
      <c r="A40" s="158" t="s">
        <v>39</v>
      </c>
      <c r="B40" s="154">
        <v>2</v>
      </c>
      <c r="C40" s="154">
        <v>1</v>
      </c>
      <c r="D40" s="760" t="s">
        <v>920</v>
      </c>
      <c r="E40" s="796"/>
      <c r="F40" s="796"/>
      <c r="G40" s="796"/>
      <c r="H40" s="797"/>
      <c r="I40" s="150">
        <v>0</v>
      </c>
    </row>
    <row r="41" spans="1:9" ht="15" customHeight="1">
      <c r="A41" s="158" t="s">
        <v>39</v>
      </c>
      <c r="B41" s="154">
        <v>2</v>
      </c>
      <c r="C41" s="154">
        <v>2</v>
      </c>
      <c r="D41" s="760" t="s">
        <v>921</v>
      </c>
      <c r="E41" s="796"/>
      <c r="F41" s="796"/>
      <c r="G41" s="796"/>
      <c r="H41" s="797"/>
      <c r="I41" s="150">
        <f>-'V2'!G29</f>
        <v>0</v>
      </c>
    </row>
    <row r="42" spans="1:9" ht="15" customHeight="1">
      <c r="A42" s="158" t="s">
        <v>39</v>
      </c>
      <c r="B42" s="154">
        <v>2</v>
      </c>
      <c r="C42" s="154">
        <v>3</v>
      </c>
      <c r="D42" s="760" t="s">
        <v>922</v>
      </c>
      <c r="E42" s="796"/>
      <c r="F42" s="796"/>
      <c r="G42" s="796"/>
      <c r="H42" s="797"/>
      <c r="I42" s="150">
        <v>0</v>
      </c>
    </row>
    <row r="43" spans="1:9" ht="15" customHeight="1">
      <c r="A43" s="158" t="s">
        <v>39</v>
      </c>
      <c r="B43" s="154">
        <v>2</v>
      </c>
      <c r="C43" s="154">
        <v>4</v>
      </c>
      <c r="D43" s="760" t="s">
        <v>923</v>
      </c>
      <c r="E43" s="796"/>
      <c r="F43" s="796"/>
      <c r="G43" s="796"/>
      <c r="H43" s="797"/>
      <c r="I43" s="150">
        <v>0</v>
      </c>
    </row>
    <row r="44" spans="1:9" ht="15" customHeight="1">
      <c r="A44" s="158" t="s">
        <v>39</v>
      </c>
      <c r="B44" s="154">
        <v>2</v>
      </c>
      <c r="C44" s="154">
        <v>5</v>
      </c>
      <c r="D44" s="760" t="s">
        <v>924</v>
      </c>
      <c r="E44" s="796"/>
      <c r="F44" s="796"/>
      <c r="G44" s="796"/>
      <c r="H44" s="797"/>
      <c r="I44" s="150">
        <f>+'R3'!F11+'R3'!F19-'R3'!G11-'R3'!G19</f>
        <v>0</v>
      </c>
    </row>
    <row r="45" spans="1:9" ht="15" customHeight="1">
      <c r="A45" s="159" t="s">
        <v>39</v>
      </c>
      <c r="B45" s="160">
        <v>2</v>
      </c>
      <c r="C45" s="160">
        <v>6</v>
      </c>
      <c r="D45" s="760" t="s">
        <v>925</v>
      </c>
      <c r="E45" s="796"/>
      <c r="F45" s="796"/>
      <c r="G45" s="796"/>
      <c r="H45" s="797"/>
      <c r="I45" s="150">
        <v>0</v>
      </c>
    </row>
    <row r="46" spans="1:9" ht="15" customHeight="1" thickBot="1">
      <c r="A46" s="156" t="s">
        <v>39</v>
      </c>
      <c r="B46" s="157" t="s">
        <v>155</v>
      </c>
      <c r="C46" s="157"/>
      <c r="D46" s="964" t="s">
        <v>926</v>
      </c>
      <c r="E46" s="965"/>
      <c r="F46" s="965"/>
      <c r="G46" s="965"/>
      <c r="H46" s="966"/>
      <c r="I46" s="151">
        <f>+I39+I38</f>
        <v>0</v>
      </c>
    </row>
    <row r="47" spans="1:9" ht="15" customHeight="1" thickBot="1">
      <c r="A47" s="161" t="s">
        <v>124</v>
      </c>
      <c r="B47" s="963" t="s">
        <v>927</v>
      </c>
      <c r="C47" s="961"/>
      <c r="D47" s="961"/>
      <c r="E47" s="961"/>
      <c r="F47" s="961"/>
      <c r="G47" s="961"/>
      <c r="H47" s="962"/>
      <c r="I47" s="162">
        <f>I46+I36+I31</f>
        <v>0</v>
      </c>
    </row>
    <row r="48" spans="1:11" ht="15" customHeight="1" thickBot="1">
      <c r="A48" s="163" t="s">
        <v>153</v>
      </c>
      <c r="B48" s="960" t="s">
        <v>928</v>
      </c>
      <c r="C48" s="961"/>
      <c r="D48" s="961"/>
      <c r="E48" s="961"/>
      <c r="F48" s="961"/>
      <c r="G48" s="961"/>
      <c r="H48" s="962"/>
      <c r="I48" s="164">
        <f>I10+I47</f>
        <v>0</v>
      </c>
      <c r="J48" s="25"/>
      <c r="K48" s="25"/>
    </row>
    <row r="49" spans="1:9" ht="10.5" customHeight="1">
      <c r="A49" s="916"/>
      <c r="B49" s="956"/>
      <c r="C49" s="956"/>
      <c r="D49" s="956"/>
      <c r="E49" s="956"/>
      <c r="F49" s="956"/>
      <c r="G49" s="956"/>
      <c r="H49" s="956"/>
      <c r="I49" s="956"/>
    </row>
    <row r="50" spans="1:9" ht="12.75">
      <c r="A50" s="781" t="str">
        <f>+'V2'!A33:H33</f>
        <v>Formulář zpracovala ASPEKT HM, daňová, účetní a auditorská kancelář, www.danovapriznani.cz, business.center.cz</v>
      </c>
      <c r="B50" s="782"/>
      <c r="C50" s="782"/>
      <c r="D50" s="782"/>
      <c r="E50" s="782"/>
      <c r="F50" s="782"/>
      <c r="G50" s="782"/>
      <c r="H50" s="782"/>
      <c r="I50" s="957"/>
    </row>
    <row r="51" spans="1:10" ht="12.75" customHeight="1">
      <c r="A51" s="971">
        <f>+ZAV!E22</f>
        <v>8</v>
      </c>
      <c r="B51" s="972"/>
      <c r="C51" s="972"/>
      <c r="D51" s="972"/>
      <c r="E51" s="972"/>
      <c r="F51" s="972"/>
      <c r="G51" s="972"/>
      <c r="H51" s="972"/>
      <c r="I51" s="543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23"/>
    </row>
    <row r="59" spans="1:9" ht="12.75">
      <c r="A59" s="6"/>
      <c r="B59" s="6"/>
      <c r="C59" s="6"/>
      <c r="D59" s="6"/>
      <c r="E59" s="6"/>
      <c r="F59" s="6"/>
      <c r="G59" s="6"/>
      <c r="H59" s="6"/>
      <c r="I59" s="23"/>
    </row>
    <row r="60" spans="1:9" ht="12.75">
      <c r="A60" s="6"/>
      <c r="B60" s="6"/>
      <c r="C60" s="6"/>
      <c r="D60" s="6"/>
      <c r="E60" s="6"/>
      <c r="F60" s="6"/>
      <c r="G60" s="6"/>
      <c r="H60" s="6"/>
      <c r="I60" s="23"/>
    </row>
    <row r="61" spans="1:9" ht="12.75">
      <c r="A61" s="6"/>
      <c r="B61" s="6"/>
      <c r="C61" s="6"/>
      <c r="D61" s="6"/>
      <c r="E61" s="6"/>
      <c r="F61" s="6"/>
      <c r="G61" s="6"/>
      <c r="H61" s="6"/>
      <c r="I61" s="23"/>
    </row>
    <row r="62" spans="1:9" ht="12.75">
      <c r="A62" s="6"/>
      <c r="B62" s="6"/>
      <c r="C62" s="6"/>
      <c r="D62" s="6"/>
      <c r="E62" s="6"/>
      <c r="F62" s="6"/>
      <c r="G62" s="6"/>
      <c r="H62" s="6"/>
      <c r="I62" s="23"/>
    </row>
    <row r="63" spans="1:9" ht="12.75">
      <c r="A63" s="6"/>
      <c r="B63" s="6"/>
      <c r="C63" s="6"/>
      <c r="D63" s="6"/>
      <c r="E63" s="6"/>
      <c r="F63" s="6"/>
      <c r="G63" s="6"/>
      <c r="H63" s="6"/>
      <c r="I63" s="23"/>
    </row>
    <row r="64" spans="1:9" ht="12.75">
      <c r="A64" s="6"/>
      <c r="B64" s="6"/>
      <c r="C64" s="6"/>
      <c r="D64" s="6"/>
      <c r="E64" s="6"/>
      <c r="F64" s="6"/>
      <c r="G64" s="6"/>
      <c r="H64" s="6"/>
      <c r="I64" s="23"/>
    </row>
    <row r="65" spans="1:9" ht="12.75">
      <c r="A65" s="6"/>
      <c r="B65" s="6"/>
      <c r="C65" s="6"/>
      <c r="D65" s="6"/>
      <c r="E65" s="6"/>
      <c r="F65" s="6"/>
      <c r="G65" s="6"/>
      <c r="H65" s="6"/>
      <c r="I65" s="23"/>
    </row>
    <row r="66" spans="1:9" ht="12.75">
      <c r="A66" s="6"/>
      <c r="B66" s="6"/>
      <c r="C66" s="6"/>
      <c r="D66" s="6"/>
      <c r="E66" s="6"/>
      <c r="F66" s="6"/>
      <c r="G66" s="6"/>
      <c r="H66" s="6"/>
      <c r="I66" s="23"/>
    </row>
    <row r="67" spans="1:9" ht="12.75">
      <c r="A67" s="6"/>
      <c r="B67" s="6"/>
      <c r="C67" s="6"/>
      <c r="D67" s="6"/>
      <c r="E67" s="6"/>
      <c r="F67" s="6"/>
      <c r="G67" s="6"/>
      <c r="H67" s="6"/>
      <c r="I67" s="23"/>
    </row>
    <row r="68" spans="1:9" ht="12.75">
      <c r="A68" s="6"/>
      <c r="B68" s="6"/>
      <c r="C68" s="6"/>
      <c r="D68" s="6"/>
      <c r="E68" s="6"/>
      <c r="F68" s="6"/>
      <c r="G68" s="6"/>
      <c r="H68" s="6"/>
      <c r="I68" s="23"/>
    </row>
    <row r="69" spans="1:9" ht="12.75">
      <c r="A69" s="6"/>
      <c r="B69" s="6"/>
      <c r="C69" s="6"/>
      <c r="D69" s="6"/>
      <c r="E69" s="6"/>
      <c r="F69" s="6"/>
      <c r="G69" s="6"/>
      <c r="H69" s="6"/>
      <c r="I69" s="23"/>
    </row>
    <row r="70" spans="1:9" ht="12.75">
      <c r="A70" s="6"/>
      <c r="B70" s="6"/>
      <c r="C70" s="6"/>
      <c r="D70" s="6"/>
      <c r="E70" s="6"/>
      <c r="F70" s="6"/>
      <c r="G70" s="6"/>
      <c r="H70" s="6"/>
      <c r="I70" s="23"/>
    </row>
    <row r="71" spans="1:9" ht="12.75">
      <c r="A71" s="6"/>
      <c r="B71" s="6"/>
      <c r="C71" s="6"/>
      <c r="D71" s="6"/>
      <c r="E71" s="6"/>
      <c r="F71" s="6"/>
      <c r="G71" s="6"/>
      <c r="H71" s="6"/>
      <c r="I71" s="23"/>
    </row>
    <row r="72" spans="1:9" ht="12.75">
      <c r="A72" s="6"/>
      <c r="B72" s="6"/>
      <c r="C72" s="6"/>
      <c r="D72" s="6"/>
      <c r="E72" s="6"/>
      <c r="F72" s="6"/>
      <c r="G72" s="6"/>
      <c r="H72" s="6"/>
      <c r="I72" s="23"/>
    </row>
    <row r="73" spans="1:9" ht="12.75">
      <c r="A73" s="6"/>
      <c r="B73" s="6"/>
      <c r="C73" s="6"/>
      <c r="D73" s="6"/>
      <c r="E73" s="6"/>
      <c r="F73" s="6"/>
      <c r="G73" s="6"/>
      <c r="H73" s="6"/>
      <c r="I73" s="23"/>
    </row>
    <row r="74" spans="1:9" ht="12.75">
      <c r="A74" s="6"/>
      <c r="B74" s="6"/>
      <c r="C74" s="6"/>
      <c r="D74" s="6"/>
      <c r="E74" s="6"/>
      <c r="F74" s="6"/>
      <c r="G74" s="6"/>
      <c r="H74" s="6"/>
      <c r="I74" s="23"/>
    </row>
    <row r="75" spans="1:9" ht="12.75">
      <c r="A75" s="6"/>
      <c r="B75" s="6"/>
      <c r="C75" s="6"/>
      <c r="D75" s="6"/>
      <c r="E75" s="6"/>
      <c r="F75" s="6"/>
      <c r="G75" s="6"/>
      <c r="H75" s="6"/>
      <c r="I75" s="23"/>
    </row>
    <row r="76" spans="1:9" ht="12.75">
      <c r="A76" s="6"/>
      <c r="B76" s="6"/>
      <c r="C76" s="6"/>
      <c r="D76" s="6"/>
      <c r="E76" s="6"/>
      <c r="F76" s="6"/>
      <c r="G76" s="6"/>
      <c r="H76" s="6"/>
      <c r="I76" s="23"/>
    </row>
    <row r="77" spans="1:9" ht="12.75">
      <c r="A77" s="6"/>
      <c r="B77" s="6"/>
      <c r="C77" s="6"/>
      <c r="D77" s="6"/>
      <c r="E77" s="6"/>
      <c r="F77" s="6"/>
      <c r="G77" s="6"/>
      <c r="H77" s="6"/>
      <c r="I77" s="23"/>
    </row>
    <row r="78" spans="1:9" ht="12.75">
      <c r="A78" s="6"/>
      <c r="B78" s="6"/>
      <c r="C78" s="6"/>
      <c r="D78" s="6"/>
      <c r="E78" s="6"/>
      <c r="F78" s="6"/>
      <c r="G78" s="6"/>
      <c r="H78" s="6"/>
      <c r="I78" s="23"/>
    </row>
    <row r="79" spans="1:9" ht="12.75">
      <c r="A79" s="6"/>
      <c r="B79" s="6"/>
      <c r="C79" s="6"/>
      <c r="D79" s="6"/>
      <c r="E79" s="6"/>
      <c r="F79" s="6"/>
      <c r="G79" s="6"/>
      <c r="H79" s="6"/>
      <c r="I79" s="23"/>
    </row>
    <row r="80" spans="1:9" ht="12.75">
      <c r="A80" s="6"/>
      <c r="B80" s="6"/>
      <c r="C80" s="6"/>
      <c r="D80" s="6"/>
      <c r="E80" s="6"/>
      <c r="F80" s="6"/>
      <c r="G80" s="6"/>
      <c r="H80" s="6"/>
      <c r="I80" s="23"/>
    </row>
    <row r="81" spans="1:9" ht="12.75">
      <c r="A81" s="6"/>
      <c r="B81" s="6"/>
      <c r="C81" s="6"/>
      <c r="D81" s="6"/>
      <c r="E81" s="6"/>
      <c r="F81" s="6"/>
      <c r="G81" s="6"/>
      <c r="H81" s="6"/>
      <c r="I81" s="23"/>
    </row>
    <row r="82" spans="1:9" ht="12.75">
      <c r="A82" s="6"/>
      <c r="B82" s="6"/>
      <c r="C82" s="6"/>
      <c r="D82" s="6"/>
      <c r="E82" s="6"/>
      <c r="F82" s="6"/>
      <c r="G82" s="6"/>
      <c r="H82" s="6"/>
      <c r="I82" s="23"/>
    </row>
    <row r="83" spans="1:9" ht="12.75">
      <c r="A83" s="6"/>
      <c r="B83" s="6"/>
      <c r="C83" s="6"/>
      <c r="D83" s="6"/>
      <c r="E83" s="6"/>
      <c r="F83" s="6"/>
      <c r="G83" s="6"/>
      <c r="H83" s="6"/>
      <c r="I83" s="23"/>
    </row>
    <row r="84" spans="1:9" ht="12.75">
      <c r="A84" s="6"/>
      <c r="B84" s="6"/>
      <c r="C84" s="6"/>
      <c r="D84" s="6"/>
      <c r="E84" s="6"/>
      <c r="F84" s="6"/>
      <c r="G84" s="6"/>
      <c r="H84" s="6"/>
      <c r="I84" s="23"/>
    </row>
    <row r="85" spans="1:9" ht="12.75">
      <c r="A85" s="6"/>
      <c r="B85" s="6"/>
      <c r="C85" s="6"/>
      <c r="D85" s="6"/>
      <c r="E85" s="6"/>
      <c r="F85" s="6"/>
      <c r="G85" s="6"/>
      <c r="H85" s="6"/>
      <c r="I85" s="23"/>
    </row>
    <row r="86" spans="1:9" ht="12.75">
      <c r="A86" s="6"/>
      <c r="B86" s="6"/>
      <c r="C86" s="6"/>
      <c r="D86" s="6"/>
      <c r="E86" s="6"/>
      <c r="F86" s="6"/>
      <c r="G86" s="6"/>
      <c r="H86" s="6"/>
      <c r="I86" s="23"/>
    </row>
    <row r="87" spans="1:9" ht="12.75">
      <c r="A87" s="6"/>
      <c r="B87" s="6"/>
      <c r="C87" s="6"/>
      <c r="D87" s="6"/>
      <c r="E87" s="6"/>
      <c r="F87" s="6"/>
      <c r="G87" s="6"/>
      <c r="H87" s="6"/>
      <c r="I87" s="23"/>
    </row>
    <row r="88" spans="1:9" ht="12.75">
      <c r="A88" s="6"/>
      <c r="B88" s="6"/>
      <c r="C88" s="6"/>
      <c r="D88" s="6"/>
      <c r="E88" s="6"/>
      <c r="F88" s="6"/>
      <c r="G88" s="6"/>
      <c r="H88" s="6"/>
      <c r="I88" s="23"/>
    </row>
    <row r="89" spans="1:9" ht="12.75">
      <c r="A89" s="6"/>
      <c r="B89" s="6"/>
      <c r="C89" s="6"/>
      <c r="D89" s="6"/>
      <c r="E89" s="6"/>
      <c r="F89" s="6"/>
      <c r="G89" s="6"/>
      <c r="H89" s="6"/>
      <c r="I89" s="23"/>
    </row>
    <row r="90" spans="1:9" ht="12.75">
      <c r="A90" s="6"/>
      <c r="B90" s="6"/>
      <c r="C90" s="6"/>
      <c r="D90" s="6"/>
      <c r="E90" s="6"/>
      <c r="F90" s="6"/>
      <c r="G90" s="6"/>
      <c r="H90" s="6"/>
      <c r="I90" s="23"/>
    </row>
    <row r="91" spans="1:9" ht="12.75">
      <c r="A91" s="6"/>
      <c r="B91" s="6"/>
      <c r="C91" s="6"/>
      <c r="D91" s="6"/>
      <c r="E91" s="6"/>
      <c r="F91" s="6"/>
      <c r="G91" s="6"/>
      <c r="H91" s="6"/>
      <c r="I91" s="23"/>
    </row>
    <row r="92" spans="1:9" ht="12.75">
      <c r="A92" s="6"/>
      <c r="B92" s="6"/>
      <c r="C92" s="6"/>
      <c r="D92" s="6"/>
      <c r="E92" s="6"/>
      <c r="F92" s="6"/>
      <c r="G92" s="6"/>
      <c r="H92" s="6"/>
      <c r="I92" s="23"/>
    </row>
    <row r="93" spans="1:9" ht="12.75">
      <c r="A93" s="6"/>
      <c r="B93" s="6"/>
      <c r="C93" s="6"/>
      <c r="D93" s="6"/>
      <c r="E93" s="6"/>
      <c r="F93" s="6"/>
      <c r="G93" s="6"/>
      <c r="H93" s="6"/>
      <c r="I93" s="23"/>
    </row>
    <row r="94" spans="1:9" ht="12.75">
      <c r="A94" s="6"/>
      <c r="B94" s="6"/>
      <c r="C94" s="6"/>
      <c r="D94" s="6"/>
      <c r="E94" s="6"/>
      <c r="F94" s="6"/>
      <c r="G94" s="6"/>
      <c r="H94" s="6"/>
      <c r="I94" s="23"/>
    </row>
    <row r="95" spans="1:9" ht="12.75">
      <c r="A95" s="6"/>
      <c r="B95" s="6"/>
      <c r="C95" s="6"/>
      <c r="D95" s="6"/>
      <c r="E95" s="6"/>
      <c r="F95" s="6"/>
      <c r="G95" s="6"/>
      <c r="H95" s="6"/>
      <c r="I95" s="23"/>
    </row>
    <row r="96" spans="1:9" ht="12.75">
      <c r="A96" s="6"/>
      <c r="B96" s="6"/>
      <c r="C96" s="6"/>
      <c r="D96" s="6"/>
      <c r="E96" s="6"/>
      <c r="F96" s="6"/>
      <c r="G96" s="6"/>
      <c r="H96" s="6"/>
      <c r="I96" s="23"/>
    </row>
    <row r="97" spans="1:9" ht="12.75">
      <c r="A97" s="6"/>
      <c r="B97" s="6"/>
      <c r="C97" s="6"/>
      <c r="D97" s="6"/>
      <c r="E97" s="6"/>
      <c r="F97" s="6"/>
      <c r="G97" s="6"/>
      <c r="H97" s="6"/>
      <c r="I97" s="23"/>
    </row>
    <row r="98" spans="1:9" ht="12.75">
      <c r="A98" s="6"/>
      <c r="B98" s="6"/>
      <c r="C98" s="6"/>
      <c r="D98" s="6"/>
      <c r="E98" s="6"/>
      <c r="F98" s="6"/>
      <c r="G98" s="6"/>
      <c r="H98" s="6"/>
      <c r="I98" s="23"/>
    </row>
    <row r="99" spans="1:9" ht="12.75">
      <c r="A99" s="6"/>
      <c r="B99" s="6"/>
      <c r="C99" s="6"/>
      <c r="D99" s="6"/>
      <c r="E99" s="6"/>
      <c r="F99" s="6"/>
      <c r="G99" s="6"/>
      <c r="H99" s="6"/>
      <c r="I99" s="23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23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23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23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23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23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23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23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23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23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23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23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23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23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23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23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23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23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23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23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23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23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23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23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23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23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23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23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23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23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23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23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23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23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23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23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23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23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23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23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23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23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23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23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23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23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23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23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23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23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23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23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23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23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23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23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23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23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23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23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23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23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23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23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23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23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23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23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23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23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23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23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23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23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23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23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23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23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23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23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23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23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23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23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23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23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23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23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23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23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23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23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23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23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23"/>
    </row>
  </sheetData>
  <sheetProtection password="EF65" sheet="1"/>
  <mergeCells count="62">
    <mergeCell ref="D25:H25"/>
    <mergeCell ref="D16:H16"/>
    <mergeCell ref="D17:H17"/>
    <mergeCell ref="D18:H18"/>
    <mergeCell ref="D19:H19"/>
    <mergeCell ref="D24:H24"/>
    <mergeCell ref="D21:H21"/>
    <mergeCell ref="D22:H22"/>
    <mergeCell ref="D20:H20"/>
    <mergeCell ref="D28:H28"/>
    <mergeCell ref="D29:H29"/>
    <mergeCell ref="D34:H34"/>
    <mergeCell ref="D45:H45"/>
    <mergeCell ref="D33:H33"/>
    <mergeCell ref="D31:H31"/>
    <mergeCell ref="D44:H44"/>
    <mergeCell ref="D30:H30"/>
    <mergeCell ref="D32:H32"/>
    <mergeCell ref="D26:H26"/>
    <mergeCell ref="D27:H27"/>
    <mergeCell ref="D23:H23"/>
    <mergeCell ref="A51:I51"/>
    <mergeCell ref="A32:C32"/>
    <mergeCell ref="A37:C37"/>
    <mergeCell ref="D36:H36"/>
    <mergeCell ref="D37:H37"/>
    <mergeCell ref="D38:H38"/>
    <mergeCell ref="D39:H39"/>
    <mergeCell ref="A49:I49"/>
    <mergeCell ref="A50:I50"/>
    <mergeCell ref="D35:H35"/>
    <mergeCell ref="B48:H48"/>
    <mergeCell ref="B47:H47"/>
    <mergeCell ref="D40:H40"/>
    <mergeCell ref="D41:H41"/>
    <mergeCell ref="D42:H42"/>
    <mergeCell ref="D46:H46"/>
    <mergeCell ref="D43:H43"/>
    <mergeCell ref="A4:D7"/>
    <mergeCell ref="A1:D2"/>
    <mergeCell ref="E1:F1"/>
    <mergeCell ref="E2:F2"/>
    <mergeCell ref="H4:I5"/>
    <mergeCell ref="A3:D3"/>
    <mergeCell ref="H1:I1"/>
    <mergeCell ref="H8:I8"/>
    <mergeCell ref="H7:I7"/>
    <mergeCell ref="H2:I3"/>
    <mergeCell ref="H6:I6"/>
    <mergeCell ref="E3:F3"/>
    <mergeCell ref="E4:F4"/>
    <mergeCell ref="E5:G9"/>
    <mergeCell ref="G1:G4"/>
    <mergeCell ref="D15:H15"/>
    <mergeCell ref="D11:H11"/>
    <mergeCell ref="D14:H14"/>
    <mergeCell ref="H9:I9"/>
    <mergeCell ref="A9:D9"/>
    <mergeCell ref="A11:C11"/>
    <mergeCell ref="D12:H12"/>
    <mergeCell ref="D13:H13"/>
    <mergeCell ref="B10:H1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V170"/>
  <sheetViews>
    <sheetView workbookViewId="0" topLeftCell="A1">
      <selection activeCell="D16" sqref="D16"/>
    </sheetView>
  </sheetViews>
  <sheetFormatPr defaultColWidth="9.140625" defaultRowHeight="12.75"/>
  <cols>
    <col min="1" max="1" width="2.7109375" style="2" customWidth="1"/>
    <col min="2" max="2" width="19.7109375" style="2" customWidth="1"/>
    <col min="3" max="3" width="27.8515625" style="2" customWidth="1"/>
    <col min="4" max="6" width="11.7109375" style="2" customWidth="1"/>
    <col min="7" max="7" width="11.7109375" style="1" customWidth="1"/>
    <col min="8" max="48" width="9.140625" style="21" customWidth="1"/>
  </cols>
  <sheetData>
    <row r="1" spans="1:7" ht="36" customHeight="1">
      <c r="A1" s="987"/>
      <c r="B1" s="988"/>
      <c r="C1" s="988"/>
      <c r="D1" s="988"/>
      <c r="E1" s="988"/>
      <c r="F1" s="988"/>
      <c r="G1" s="988"/>
    </row>
    <row r="2" spans="1:7" ht="26.25" customHeight="1">
      <c r="A2" s="994" t="s">
        <v>683</v>
      </c>
      <c r="B2" s="994"/>
      <c r="C2" s="992" t="s">
        <v>872</v>
      </c>
      <c r="D2" s="992"/>
      <c r="E2" s="979"/>
      <c r="F2" s="996" t="s">
        <v>680</v>
      </c>
      <c r="G2" s="997"/>
    </row>
    <row r="3" spans="1:7" ht="18" customHeight="1">
      <c r="A3" s="995"/>
      <c r="B3" s="995"/>
      <c r="C3" s="993"/>
      <c r="D3" s="993"/>
      <c r="E3" s="980"/>
      <c r="F3" s="672" t="str">
        <f>+'CF1'!H2</f>
        <v>  </v>
      </c>
      <c r="G3" s="673"/>
    </row>
    <row r="4" spans="1:7" ht="18" customHeight="1">
      <c r="A4" s="653"/>
      <c r="B4" s="654"/>
      <c r="C4" s="998" t="str">
        <f>+'V1'!E3</f>
        <v>as at December 31st, 2016</v>
      </c>
      <c r="D4" s="998"/>
      <c r="E4" s="980"/>
      <c r="F4" s="810"/>
      <c r="G4" s="810"/>
    </row>
    <row r="5" spans="1:7" ht="15.75" customHeight="1">
      <c r="A5" s="51"/>
      <c r="B5" s="38"/>
      <c r="C5" s="999" t="str">
        <f>+'V1'!E4</f>
        <v>(in thousands of Czech Crowns)</v>
      </c>
      <c r="D5" s="999"/>
      <c r="E5" s="980"/>
      <c r="F5" s="976" t="s">
        <v>681</v>
      </c>
      <c r="G5" s="977"/>
    </row>
    <row r="6" spans="1:7" ht="15.75" customHeight="1">
      <c r="A6" s="989"/>
      <c r="B6" s="989"/>
      <c r="C6" s="989"/>
      <c r="D6" s="989"/>
      <c r="E6" s="989"/>
      <c r="F6" s="978"/>
      <c r="G6" s="978"/>
    </row>
    <row r="7" spans="1:7" ht="15.75" customHeight="1">
      <c r="A7" s="989"/>
      <c r="B7" s="989"/>
      <c r="C7" s="989"/>
      <c r="D7" s="989"/>
      <c r="E7" s="989"/>
      <c r="F7" s="981" t="str">
        <f>+'CF1'!H6</f>
        <v> </v>
      </c>
      <c r="G7" s="982"/>
    </row>
    <row r="8" spans="1:7" ht="15.75" customHeight="1">
      <c r="A8" s="989"/>
      <c r="B8" s="989"/>
      <c r="C8" s="989"/>
      <c r="D8" s="989"/>
      <c r="E8" s="989"/>
      <c r="F8" s="981">
        <f>+'CF1'!H7</f>
      </c>
      <c r="G8" s="982"/>
    </row>
    <row r="9" spans="1:7" ht="15.75" customHeight="1">
      <c r="A9" s="989"/>
      <c r="B9" s="989"/>
      <c r="C9" s="989"/>
      <c r="D9" s="989"/>
      <c r="E9" s="989"/>
      <c r="F9" s="981">
        <f>+'CF1'!H8</f>
      </c>
      <c r="G9" s="982"/>
    </row>
    <row r="10" spans="1:7" ht="24.75" customHeight="1" thickBot="1">
      <c r="A10" s="990"/>
      <c r="B10" s="990"/>
      <c r="C10" s="990"/>
      <c r="D10" s="990"/>
      <c r="E10" s="990"/>
      <c r="F10" s="991"/>
      <c r="G10" s="991"/>
    </row>
    <row r="11" spans="1:7" ht="30.75" customHeight="1">
      <c r="A11" s="29"/>
      <c r="B11" s="30"/>
      <c r="C11" s="31"/>
      <c r="D11" s="26" t="s">
        <v>873</v>
      </c>
      <c r="E11" s="27" t="s">
        <v>874</v>
      </c>
      <c r="F11" s="27" t="s">
        <v>875</v>
      </c>
      <c r="G11" s="28" t="s">
        <v>876</v>
      </c>
    </row>
    <row r="12" spans="1:7" ht="21.75" customHeight="1">
      <c r="A12" s="54" t="s">
        <v>0</v>
      </c>
      <c r="B12" s="55" t="s">
        <v>877</v>
      </c>
      <c r="C12" s="56"/>
      <c r="D12" s="57">
        <f>+'R3'!G8</f>
        <v>0</v>
      </c>
      <c r="E12" s="57">
        <v>0</v>
      </c>
      <c r="F12" s="57">
        <v>0</v>
      </c>
      <c r="G12" s="58">
        <f>+D12+E12-F12</f>
        <v>0</v>
      </c>
    </row>
    <row r="13" spans="1:7" ht="21.75" customHeight="1">
      <c r="A13" s="54" t="s">
        <v>1</v>
      </c>
      <c r="B13" s="55" t="s">
        <v>878</v>
      </c>
      <c r="C13" s="56"/>
      <c r="D13" s="59">
        <v>0</v>
      </c>
      <c r="E13" s="57">
        <v>0</v>
      </c>
      <c r="F13" s="57">
        <v>0</v>
      </c>
      <c r="G13" s="58">
        <f aca="true" t="shared" si="0" ref="G13:G23">+D13+E13-F13</f>
        <v>0</v>
      </c>
    </row>
    <row r="14" spans="1:7" ht="21.75" customHeight="1">
      <c r="A14" s="54" t="s">
        <v>39</v>
      </c>
      <c r="B14" s="55" t="s">
        <v>879</v>
      </c>
      <c r="C14" s="56"/>
      <c r="D14" s="59">
        <f>SUM(D12:D13)</f>
        <v>0</v>
      </c>
      <c r="E14" s="168" t="s">
        <v>172</v>
      </c>
      <c r="F14" s="168" t="s">
        <v>172</v>
      </c>
      <c r="G14" s="60" t="s">
        <v>172</v>
      </c>
    </row>
    <row r="15" spans="1:7" ht="21.75" customHeight="1">
      <c r="A15" s="54" t="s">
        <v>40</v>
      </c>
      <c r="B15" s="55" t="s">
        <v>880</v>
      </c>
      <c r="C15" s="56"/>
      <c r="D15" s="59">
        <f>+'R3'!G9</f>
        <v>0</v>
      </c>
      <c r="E15" s="57">
        <v>0</v>
      </c>
      <c r="F15" s="57">
        <v>0</v>
      </c>
      <c r="G15" s="58">
        <f t="shared" si="0"/>
        <v>0</v>
      </c>
    </row>
    <row r="16" spans="1:7" ht="21.75" customHeight="1">
      <c r="A16" s="61" t="s">
        <v>128</v>
      </c>
      <c r="B16" s="62" t="s">
        <v>881</v>
      </c>
      <c r="C16" s="63"/>
      <c r="D16" s="169" t="s">
        <v>172</v>
      </c>
      <c r="E16" s="168" t="s">
        <v>172</v>
      </c>
      <c r="F16" s="168" t="s">
        <v>172</v>
      </c>
      <c r="G16" s="58">
        <f>+G15+G13+G12</f>
        <v>0</v>
      </c>
    </row>
    <row r="17" spans="1:7" ht="21.75" customHeight="1">
      <c r="A17" s="54" t="s">
        <v>123</v>
      </c>
      <c r="B17" s="760" t="s">
        <v>882</v>
      </c>
      <c r="C17" s="986"/>
      <c r="D17" s="59">
        <f>+'R3'!G12</f>
        <v>0</v>
      </c>
      <c r="E17" s="57">
        <v>0</v>
      </c>
      <c r="F17" s="57">
        <v>0</v>
      </c>
      <c r="G17" s="58">
        <f t="shared" si="0"/>
        <v>0</v>
      </c>
    </row>
    <row r="18" spans="1:7" ht="21.75" customHeight="1">
      <c r="A18" s="54" t="s">
        <v>171</v>
      </c>
      <c r="B18" s="55" t="s">
        <v>883</v>
      </c>
      <c r="C18" s="219"/>
      <c r="D18" s="59">
        <f>+'R3'!G20</f>
        <v>0</v>
      </c>
      <c r="E18" s="57">
        <v>0</v>
      </c>
      <c r="F18" s="57">
        <v>0</v>
      </c>
      <c r="G18" s="58">
        <f t="shared" si="0"/>
        <v>0</v>
      </c>
    </row>
    <row r="19" spans="1:7" ht="21.75" customHeight="1">
      <c r="A19" s="54" t="s">
        <v>125</v>
      </c>
      <c r="B19" s="55" t="s">
        <v>884</v>
      </c>
      <c r="C19" s="56"/>
      <c r="D19" s="59">
        <f>+'R3'!G21</f>
        <v>0</v>
      </c>
      <c r="E19" s="57">
        <v>0</v>
      </c>
      <c r="F19" s="57">
        <v>0</v>
      </c>
      <c r="G19" s="58">
        <f t="shared" si="0"/>
        <v>0</v>
      </c>
    </row>
    <row r="20" spans="1:7" ht="21.75" customHeight="1">
      <c r="A20" s="54" t="s">
        <v>126</v>
      </c>
      <c r="B20" s="55" t="s">
        <v>885</v>
      </c>
      <c r="C20" s="56"/>
      <c r="D20" s="59">
        <f>+'R3'!G14</f>
        <v>0</v>
      </c>
      <c r="E20" s="57">
        <v>0</v>
      </c>
      <c r="F20" s="57">
        <v>0</v>
      </c>
      <c r="G20" s="58">
        <f t="shared" si="0"/>
        <v>0</v>
      </c>
    </row>
    <row r="21" spans="1:7" ht="21.75" customHeight="1">
      <c r="A21" s="54" t="s">
        <v>3</v>
      </c>
      <c r="B21" s="55" t="s">
        <v>886</v>
      </c>
      <c r="C21" s="56"/>
      <c r="D21" s="59">
        <f>+'R3'!G15+'R3'!G16</f>
        <v>0</v>
      </c>
      <c r="E21" s="57">
        <v>0</v>
      </c>
      <c r="F21" s="57">
        <v>0</v>
      </c>
      <c r="G21" s="58">
        <f t="shared" si="0"/>
        <v>0</v>
      </c>
    </row>
    <row r="22" spans="1:7" ht="21.75" customHeight="1">
      <c r="A22" s="54" t="s">
        <v>127</v>
      </c>
      <c r="B22" s="55" t="s">
        <v>887</v>
      </c>
      <c r="C22" s="56"/>
      <c r="D22" s="59">
        <f>+'R3'!G23+('R3'!G26+ABS('R3'!G26))/2+('R3'!G25+ABS('R3'!G25))/2</f>
        <v>0</v>
      </c>
      <c r="E22" s="57">
        <v>0</v>
      </c>
      <c r="F22" s="57">
        <v>0</v>
      </c>
      <c r="G22" s="58">
        <f t="shared" si="0"/>
        <v>0</v>
      </c>
    </row>
    <row r="23" spans="1:7" ht="21.75" customHeight="1">
      <c r="A23" s="54" t="s">
        <v>170</v>
      </c>
      <c r="B23" s="55" t="s">
        <v>888</v>
      </c>
      <c r="C23" s="56"/>
      <c r="D23" s="59">
        <f>+'R3'!G24+('R3'!G26-ABS('R3'!G26))/2+('R3'!G25-ABS('R3'!G25))/2</f>
        <v>0</v>
      </c>
      <c r="E23" s="57">
        <v>0</v>
      </c>
      <c r="F23" s="57">
        <v>0</v>
      </c>
      <c r="G23" s="58">
        <f t="shared" si="0"/>
        <v>0</v>
      </c>
    </row>
    <row r="24" spans="1:7" ht="21.75" customHeight="1">
      <c r="A24" s="64" t="s">
        <v>150</v>
      </c>
      <c r="B24" s="65" t="s">
        <v>889</v>
      </c>
      <c r="C24" s="66"/>
      <c r="D24" s="170" t="s">
        <v>172</v>
      </c>
      <c r="E24" s="67">
        <f>+'V2'!G30</f>
        <v>0</v>
      </c>
      <c r="F24" s="67" t="s">
        <v>172</v>
      </c>
      <c r="G24" s="68">
        <f>+'R3'!F26</f>
        <v>0</v>
      </c>
    </row>
    <row r="25" spans="1:7" ht="21.75" customHeight="1" thickBot="1">
      <c r="A25" s="69" t="s">
        <v>128</v>
      </c>
      <c r="B25" s="984" t="s">
        <v>890</v>
      </c>
      <c r="C25" s="985"/>
      <c r="D25" s="70">
        <f>SUM(D15:D24)+D14</f>
        <v>0</v>
      </c>
      <c r="E25" s="70">
        <f>SUM(E12:E24)</f>
        <v>0</v>
      </c>
      <c r="F25" s="70">
        <f>SUM(F12:F24)</f>
        <v>0</v>
      </c>
      <c r="G25" s="71">
        <f>SUM(G16:G24)</f>
        <v>0</v>
      </c>
    </row>
    <row r="26" spans="1:7" ht="230.25" customHeight="1">
      <c r="A26" s="983"/>
      <c r="B26" s="787"/>
      <c r="C26" s="787"/>
      <c r="D26" s="787"/>
      <c r="E26" s="787"/>
      <c r="F26" s="787"/>
      <c r="G26" s="787"/>
    </row>
    <row r="27" spans="1:48" s="166" customFormat="1" ht="15.75" customHeight="1">
      <c r="A27" s="781" t="str">
        <f>+'CF1'!A50:I50</f>
        <v>Formulář zpracovala ASPEKT HM, daňová, účetní a auditorská kancelář, www.danovapriznani.cz, business.center.cz</v>
      </c>
      <c r="B27" s="782"/>
      <c r="C27" s="782"/>
      <c r="D27" s="782"/>
      <c r="E27" s="782"/>
      <c r="F27" s="782"/>
      <c r="G27" s="957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</row>
    <row r="28" spans="1:48" s="166" customFormat="1" ht="15.75" customHeight="1">
      <c r="A28" s="971">
        <f>1+'CF1'!A51:I51</f>
        <v>9</v>
      </c>
      <c r="B28" s="972"/>
      <c r="C28" s="972"/>
      <c r="D28" s="972"/>
      <c r="E28" s="972"/>
      <c r="F28" s="972"/>
      <c r="G28" s="543"/>
      <c r="H28" s="167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7" ht="12.75">
      <c r="A35" s="6"/>
      <c r="B35" s="6"/>
      <c r="C35" s="6"/>
      <c r="D35" s="6"/>
      <c r="E35" s="6"/>
      <c r="F35" s="6"/>
      <c r="G35" s="23"/>
    </row>
    <row r="36" spans="1:7" ht="12.75">
      <c r="A36" s="6"/>
      <c r="B36" s="6"/>
      <c r="C36" s="6"/>
      <c r="D36" s="6"/>
      <c r="E36" s="6"/>
      <c r="F36" s="6"/>
      <c r="G36" s="23"/>
    </row>
    <row r="37" spans="1:7" ht="12.75">
      <c r="A37" s="6"/>
      <c r="B37" s="6"/>
      <c r="C37" s="6"/>
      <c r="D37" s="6"/>
      <c r="E37" s="6"/>
      <c r="F37" s="6"/>
      <c r="G37" s="23"/>
    </row>
    <row r="38" spans="1:7" ht="12.75">
      <c r="A38" s="6"/>
      <c r="B38" s="6"/>
      <c r="C38" s="6"/>
      <c r="D38" s="6"/>
      <c r="E38" s="6"/>
      <c r="F38" s="6"/>
      <c r="G38" s="23"/>
    </row>
    <row r="39" spans="1:7" ht="12.75">
      <c r="A39" s="6"/>
      <c r="B39" s="6"/>
      <c r="C39" s="6"/>
      <c r="D39" s="6"/>
      <c r="E39" s="6"/>
      <c r="F39" s="6"/>
      <c r="G39" s="23"/>
    </row>
    <row r="40" spans="1:7" ht="12.75">
      <c r="A40" s="6"/>
      <c r="B40" s="6"/>
      <c r="C40" s="6"/>
      <c r="D40" s="6"/>
      <c r="E40" s="6"/>
      <c r="F40" s="6"/>
      <c r="G40" s="23"/>
    </row>
    <row r="41" spans="1:7" ht="12.75">
      <c r="A41" s="6"/>
      <c r="B41" s="6"/>
      <c r="C41" s="6"/>
      <c r="D41" s="6"/>
      <c r="E41" s="6"/>
      <c r="F41" s="6"/>
      <c r="G41" s="23"/>
    </row>
    <row r="42" spans="1:7" ht="12.75">
      <c r="A42" s="6"/>
      <c r="B42" s="6"/>
      <c r="C42" s="6"/>
      <c r="D42" s="6"/>
      <c r="E42" s="6"/>
      <c r="F42" s="6"/>
      <c r="G42" s="23"/>
    </row>
    <row r="43" spans="1:7" ht="12.75">
      <c r="A43" s="6"/>
      <c r="B43" s="6"/>
      <c r="C43" s="6"/>
      <c r="D43" s="6"/>
      <c r="E43" s="6"/>
      <c r="F43" s="6"/>
      <c r="G43" s="23"/>
    </row>
    <row r="44" spans="1:7" ht="12.75">
      <c r="A44" s="6"/>
      <c r="B44" s="6"/>
      <c r="C44" s="6"/>
      <c r="D44" s="6"/>
      <c r="E44" s="6"/>
      <c r="F44" s="6"/>
      <c r="G44" s="23"/>
    </row>
    <row r="45" spans="1:7" ht="12.75">
      <c r="A45" s="6"/>
      <c r="B45" s="6"/>
      <c r="C45" s="6"/>
      <c r="D45" s="6"/>
      <c r="E45" s="6"/>
      <c r="F45" s="6"/>
      <c r="G45" s="23"/>
    </row>
    <row r="46" spans="1:7" ht="12.75">
      <c r="A46" s="6"/>
      <c r="B46" s="6"/>
      <c r="C46" s="6"/>
      <c r="D46" s="6"/>
      <c r="E46" s="6"/>
      <c r="F46" s="6"/>
      <c r="G46" s="23"/>
    </row>
    <row r="47" spans="1:7" ht="12.75">
      <c r="A47" s="6"/>
      <c r="B47" s="6"/>
      <c r="C47" s="6"/>
      <c r="D47" s="6"/>
      <c r="E47" s="6"/>
      <c r="F47" s="6"/>
      <c r="G47" s="23"/>
    </row>
    <row r="48" spans="1:7" ht="12.75">
      <c r="A48" s="6"/>
      <c r="B48" s="6"/>
      <c r="C48" s="6"/>
      <c r="D48" s="6"/>
      <c r="E48" s="6"/>
      <c r="F48" s="6"/>
      <c r="G48" s="23"/>
    </row>
    <row r="49" spans="1:7" ht="12.75">
      <c r="A49" s="6"/>
      <c r="B49" s="6"/>
      <c r="C49" s="6"/>
      <c r="D49" s="6"/>
      <c r="E49" s="6"/>
      <c r="F49" s="6"/>
      <c r="G49" s="23"/>
    </row>
    <row r="50" spans="1:7" ht="12.75">
      <c r="A50" s="6"/>
      <c r="B50" s="6"/>
      <c r="C50" s="6"/>
      <c r="D50" s="6"/>
      <c r="E50" s="6"/>
      <c r="F50" s="6"/>
      <c r="G50" s="23"/>
    </row>
    <row r="51" spans="1:7" ht="12.75">
      <c r="A51" s="6"/>
      <c r="B51" s="6"/>
      <c r="C51" s="6"/>
      <c r="D51" s="6"/>
      <c r="E51" s="6"/>
      <c r="F51" s="6"/>
      <c r="G51" s="23"/>
    </row>
    <row r="52" spans="1:7" ht="12.75">
      <c r="A52" s="6"/>
      <c r="B52" s="6"/>
      <c r="C52" s="6"/>
      <c r="D52" s="6"/>
      <c r="E52" s="6"/>
      <c r="F52" s="6"/>
      <c r="G52" s="23"/>
    </row>
    <row r="53" spans="1:7" ht="12.75">
      <c r="A53" s="6"/>
      <c r="B53" s="6"/>
      <c r="C53" s="6"/>
      <c r="D53" s="6"/>
      <c r="E53" s="6"/>
      <c r="F53" s="6"/>
      <c r="G53" s="23"/>
    </row>
    <row r="54" spans="1:7" ht="12.75">
      <c r="A54" s="6"/>
      <c r="B54" s="6"/>
      <c r="C54" s="6"/>
      <c r="D54" s="6"/>
      <c r="E54" s="6"/>
      <c r="F54" s="6"/>
      <c r="G54" s="23"/>
    </row>
    <row r="55" spans="1:7" ht="12.75">
      <c r="A55" s="6"/>
      <c r="B55" s="6"/>
      <c r="C55" s="6"/>
      <c r="D55" s="6"/>
      <c r="E55" s="6"/>
      <c r="F55" s="6"/>
      <c r="G55" s="23"/>
    </row>
    <row r="56" spans="1:7" ht="12.75">
      <c r="A56" s="6"/>
      <c r="B56" s="6"/>
      <c r="C56" s="6"/>
      <c r="D56" s="6"/>
      <c r="E56" s="6"/>
      <c r="F56" s="6"/>
      <c r="G56" s="23"/>
    </row>
    <row r="57" spans="1:7" ht="12.75">
      <c r="A57" s="6"/>
      <c r="B57" s="6"/>
      <c r="C57" s="6"/>
      <c r="D57" s="6"/>
      <c r="E57" s="6"/>
      <c r="F57" s="6"/>
      <c r="G57" s="23"/>
    </row>
    <row r="58" spans="1:7" ht="12.75">
      <c r="A58" s="6"/>
      <c r="B58" s="6"/>
      <c r="C58" s="6"/>
      <c r="D58" s="6"/>
      <c r="E58" s="6"/>
      <c r="F58" s="6"/>
      <c r="G58" s="23"/>
    </row>
    <row r="59" spans="1:7" ht="12.75">
      <c r="A59" s="6"/>
      <c r="B59" s="6"/>
      <c r="C59" s="6"/>
      <c r="D59" s="6"/>
      <c r="E59" s="6"/>
      <c r="F59" s="6"/>
      <c r="G59" s="23"/>
    </row>
    <row r="60" spans="1:7" ht="12.75">
      <c r="A60" s="6"/>
      <c r="B60" s="6"/>
      <c r="C60" s="6"/>
      <c r="D60" s="6"/>
      <c r="E60" s="6"/>
      <c r="F60" s="6"/>
      <c r="G60" s="23"/>
    </row>
    <row r="61" spans="1:7" ht="12.75">
      <c r="A61" s="6"/>
      <c r="B61" s="6"/>
      <c r="C61" s="6"/>
      <c r="D61" s="6"/>
      <c r="E61" s="6"/>
      <c r="F61" s="6"/>
      <c r="G61" s="23"/>
    </row>
    <row r="62" spans="1:7" ht="12.75">
      <c r="A62" s="6"/>
      <c r="B62" s="6"/>
      <c r="C62" s="6"/>
      <c r="D62" s="6"/>
      <c r="E62" s="6"/>
      <c r="F62" s="6"/>
      <c r="G62" s="23"/>
    </row>
    <row r="63" spans="1:7" ht="12.75">
      <c r="A63" s="6"/>
      <c r="B63" s="6"/>
      <c r="C63" s="6"/>
      <c r="D63" s="6"/>
      <c r="E63" s="6"/>
      <c r="F63" s="6"/>
      <c r="G63" s="23"/>
    </row>
    <row r="64" spans="1:7" ht="12.75">
      <c r="A64" s="6"/>
      <c r="B64" s="6"/>
      <c r="C64" s="6"/>
      <c r="D64" s="6"/>
      <c r="E64" s="6"/>
      <c r="F64" s="6"/>
      <c r="G64" s="23"/>
    </row>
    <row r="65" spans="1:7" ht="12.75">
      <c r="A65" s="6"/>
      <c r="B65" s="6"/>
      <c r="C65" s="6"/>
      <c r="D65" s="6"/>
      <c r="E65" s="6"/>
      <c r="F65" s="6"/>
      <c r="G65" s="23"/>
    </row>
    <row r="66" spans="1:7" ht="12.75">
      <c r="A66" s="6"/>
      <c r="B66" s="6"/>
      <c r="C66" s="6"/>
      <c r="D66" s="6"/>
      <c r="E66" s="6"/>
      <c r="F66" s="6"/>
      <c r="G66" s="23"/>
    </row>
    <row r="67" spans="1:7" ht="12.75">
      <c r="A67" s="6"/>
      <c r="B67" s="6"/>
      <c r="C67" s="6"/>
      <c r="D67" s="6"/>
      <c r="E67" s="6"/>
      <c r="F67" s="6"/>
      <c r="G67" s="23"/>
    </row>
    <row r="68" spans="1:7" ht="12.75">
      <c r="A68" s="6"/>
      <c r="B68" s="6"/>
      <c r="C68" s="6"/>
      <c r="D68" s="6"/>
      <c r="E68" s="6"/>
      <c r="F68" s="6"/>
      <c r="G68" s="23"/>
    </row>
    <row r="69" spans="1:7" ht="12.75">
      <c r="A69" s="6"/>
      <c r="B69" s="6"/>
      <c r="C69" s="6"/>
      <c r="D69" s="6"/>
      <c r="E69" s="6"/>
      <c r="F69" s="6"/>
      <c r="G69" s="23"/>
    </row>
    <row r="70" spans="1:7" ht="12.75">
      <c r="A70" s="6"/>
      <c r="B70" s="6"/>
      <c r="C70" s="6"/>
      <c r="D70" s="6"/>
      <c r="E70" s="6"/>
      <c r="F70" s="6"/>
      <c r="G70" s="23"/>
    </row>
    <row r="71" spans="1:7" ht="12.75">
      <c r="A71" s="6"/>
      <c r="B71" s="6"/>
      <c r="C71" s="6"/>
      <c r="D71" s="6"/>
      <c r="E71" s="6"/>
      <c r="F71" s="6"/>
      <c r="G71" s="23"/>
    </row>
    <row r="72" spans="1:7" ht="12.75">
      <c r="A72" s="6"/>
      <c r="B72" s="6"/>
      <c r="C72" s="6"/>
      <c r="D72" s="6"/>
      <c r="E72" s="6"/>
      <c r="F72" s="6"/>
      <c r="G72" s="23"/>
    </row>
    <row r="73" spans="1:7" ht="12.75">
      <c r="A73" s="6"/>
      <c r="B73" s="6"/>
      <c r="C73" s="6"/>
      <c r="D73" s="6"/>
      <c r="E73" s="6"/>
      <c r="F73" s="6"/>
      <c r="G73" s="23"/>
    </row>
    <row r="74" spans="1:7" ht="12.75">
      <c r="A74" s="6"/>
      <c r="B74" s="6"/>
      <c r="C74" s="6"/>
      <c r="D74" s="6"/>
      <c r="E74" s="6"/>
      <c r="F74" s="6"/>
      <c r="G74" s="23"/>
    </row>
    <row r="75" spans="1:7" ht="12.75">
      <c r="A75" s="6"/>
      <c r="B75" s="6"/>
      <c r="C75" s="6"/>
      <c r="D75" s="6"/>
      <c r="E75" s="6"/>
      <c r="F75" s="6"/>
      <c r="G75" s="23"/>
    </row>
    <row r="76" spans="1:7" ht="12.75">
      <c r="A76" s="6"/>
      <c r="B76" s="6"/>
      <c r="C76" s="6"/>
      <c r="D76" s="6"/>
      <c r="E76" s="6"/>
      <c r="F76" s="6"/>
      <c r="G76" s="23"/>
    </row>
    <row r="77" spans="1:7" ht="12.75">
      <c r="A77" s="6"/>
      <c r="B77" s="6"/>
      <c r="C77" s="6"/>
      <c r="D77" s="6"/>
      <c r="E77" s="6"/>
      <c r="F77" s="6"/>
      <c r="G77" s="23"/>
    </row>
    <row r="78" spans="1:7" ht="12.75">
      <c r="A78" s="6"/>
      <c r="B78" s="6"/>
      <c r="C78" s="6"/>
      <c r="D78" s="6"/>
      <c r="E78" s="6"/>
      <c r="F78" s="6"/>
      <c r="G78" s="23"/>
    </row>
    <row r="79" spans="1:7" ht="12.75">
      <c r="A79" s="6"/>
      <c r="B79" s="6"/>
      <c r="C79" s="6"/>
      <c r="D79" s="6"/>
      <c r="E79" s="6"/>
      <c r="F79" s="6"/>
      <c r="G79" s="23"/>
    </row>
    <row r="80" spans="1:7" ht="12.75">
      <c r="A80" s="6"/>
      <c r="B80" s="6"/>
      <c r="C80" s="6"/>
      <c r="D80" s="6"/>
      <c r="E80" s="6"/>
      <c r="F80" s="6"/>
      <c r="G80" s="23"/>
    </row>
    <row r="81" spans="1:7" ht="12.75">
      <c r="A81" s="6"/>
      <c r="B81" s="6"/>
      <c r="C81" s="6"/>
      <c r="D81" s="6"/>
      <c r="E81" s="6"/>
      <c r="F81" s="6"/>
      <c r="G81" s="23"/>
    </row>
    <row r="82" spans="1:7" ht="12.75">
      <c r="A82" s="6"/>
      <c r="B82" s="6"/>
      <c r="C82" s="6"/>
      <c r="D82" s="6"/>
      <c r="E82" s="6"/>
      <c r="F82" s="6"/>
      <c r="G82" s="23"/>
    </row>
    <row r="83" spans="1:7" ht="12.75">
      <c r="A83" s="6"/>
      <c r="B83" s="6"/>
      <c r="C83" s="6"/>
      <c r="D83" s="6"/>
      <c r="E83" s="6"/>
      <c r="F83" s="6"/>
      <c r="G83" s="23"/>
    </row>
    <row r="84" spans="1:7" ht="12.75">
      <c r="A84" s="6"/>
      <c r="B84" s="6"/>
      <c r="C84" s="6"/>
      <c r="D84" s="6"/>
      <c r="E84" s="6"/>
      <c r="F84" s="6"/>
      <c r="G84" s="23"/>
    </row>
    <row r="85" spans="1:7" ht="12.75">
      <c r="A85" s="6"/>
      <c r="B85" s="6"/>
      <c r="C85" s="6"/>
      <c r="D85" s="6"/>
      <c r="E85" s="6"/>
      <c r="F85" s="6"/>
      <c r="G85" s="23"/>
    </row>
    <row r="86" spans="1:7" ht="12.75">
      <c r="A86" s="6"/>
      <c r="B86" s="6"/>
      <c r="C86" s="6"/>
      <c r="D86" s="6"/>
      <c r="E86" s="6"/>
      <c r="F86" s="6"/>
      <c r="G86" s="23"/>
    </row>
    <row r="87" spans="1:7" ht="12.75">
      <c r="A87" s="6"/>
      <c r="B87" s="6"/>
      <c r="C87" s="6"/>
      <c r="D87" s="6"/>
      <c r="E87" s="6"/>
      <c r="F87" s="6"/>
      <c r="G87" s="23"/>
    </row>
    <row r="88" spans="1:7" ht="12.75">
      <c r="A88" s="6"/>
      <c r="B88" s="6"/>
      <c r="C88" s="6"/>
      <c r="D88" s="6"/>
      <c r="E88" s="6"/>
      <c r="F88" s="6"/>
      <c r="G88" s="23"/>
    </row>
    <row r="89" spans="1:7" ht="12.75">
      <c r="A89" s="6"/>
      <c r="B89" s="6"/>
      <c r="C89" s="6"/>
      <c r="D89" s="6"/>
      <c r="E89" s="6"/>
      <c r="F89" s="6"/>
      <c r="G89" s="23"/>
    </row>
    <row r="90" spans="1:7" ht="12.75">
      <c r="A90" s="6"/>
      <c r="B90" s="6"/>
      <c r="C90" s="6"/>
      <c r="D90" s="6"/>
      <c r="E90" s="6"/>
      <c r="F90" s="6"/>
      <c r="G90" s="23"/>
    </row>
    <row r="91" spans="1:7" ht="12.75">
      <c r="A91" s="6"/>
      <c r="B91" s="6"/>
      <c r="C91" s="6"/>
      <c r="D91" s="6"/>
      <c r="E91" s="6"/>
      <c r="F91" s="6"/>
      <c r="G91" s="23"/>
    </row>
    <row r="92" spans="1:7" ht="12.75">
      <c r="A92" s="6"/>
      <c r="B92" s="6"/>
      <c r="C92" s="6"/>
      <c r="D92" s="6"/>
      <c r="E92" s="6"/>
      <c r="F92" s="6"/>
      <c r="G92" s="23"/>
    </row>
    <row r="93" spans="1:7" ht="12.75">
      <c r="A93" s="6"/>
      <c r="B93" s="6"/>
      <c r="C93" s="6"/>
      <c r="D93" s="6"/>
      <c r="E93" s="6"/>
      <c r="F93" s="6"/>
      <c r="G93" s="23"/>
    </row>
    <row r="94" spans="1:7" ht="12.75">
      <c r="A94" s="6"/>
      <c r="B94" s="6"/>
      <c r="C94" s="6"/>
      <c r="D94" s="6"/>
      <c r="E94" s="6"/>
      <c r="F94" s="6"/>
      <c r="G94" s="23"/>
    </row>
    <row r="95" spans="1:7" ht="12.75">
      <c r="A95" s="6"/>
      <c r="B95" s="6"/>
      <c r="C95" s="6"/>
      <c r="D95" s="6"/>
      <c r="E95" s="6"/>
      <c r="F95" s="6"/>
      <c r="G95" s="23"/>
    </row>
    <row r="96" spans="1:7" ht="12.75">
      <c r="A96" s="6"/>
      <c r="B96" s="6"/>
      <c r="C96" s="6"/>
      <c r="D96" s="6"/>
      <c r="E96" s="6"/>
      <c r="F96" s="6"/>
      <c r="G96" s="23"/>
    </row>
    <row r="97" spans="1:7" ht="12.75">
      <c r="A97" s="6"/>
      <c r="B97" s="6"/>
      <c r="C97" s="6"/>
      <c r="D97" s="6"/>
      <c r="E97" s="6"/>
      <c r="F97" s="6"/>
      <c r="G97" s="23"/>
    </row>
    <row r="98" spans="1:7" ht="12.75">
      <c r="A98" s="6"/>
      <c r="B98" s="6"/>
      <c r="C98" s="6"/>
      <c r="D98" s="6"/>
      <c r="E98" s="6"/>
      <c r="F98" s="6"/>
      <c r="G98" s="23"/>
    </row>
    <row r="99" spans="1:7" ht="12.75">
      <c r="A99" s="6"/>
      <c r="B99" s="6"/>
      <c r="C99" s="6"/>
      <c r="D99" s="6"/>
      <c r="E99" s="6"/>
      <c r="F99" s="6"/>
      <c r="G99" s="23"/>
    </row>
    <row r="100" spans="1:7" ht="12.75">
      <c r="A100" s="6"/>
      <c r="B100" s="6"/>
      <c r="C100" s="6"/>
      <c r="D100" s="6"/>
      <c r="E100" s="6"/>
      <c r="F100" s="6"/>
      <c r="G100" s="23"/>
    </row>
    <row r="101" spans="1:7" ht="12.75">
      <c r="A101" s="6"/>
      <c r="B101" s="6"/>
      <c r="C101" s="6"/>
      <c r="D101" s="6"/>
      <c r="E101" s="6"/>
      <c r="F101" s="6"/>
      <c r="G101" s="23"/>
    </row>
    <row r="102" spans="1:7" ht="12.75">
      <c r="A102" s="6"/>
      <c r="B102" s="6"/>
      <c r="C102" s="6"/>
      <c r="D102" s="6"/>
      <c r="E102" s="6"/>
      <c r="F102" s="6"/>
      <c r="G102" s="23"/>
    </row>
    <row r="103" spans="1:7" ht="12.75">
      <c r="A103" s="6"/>
      <c r="B103" s="6"/>
      <c r="C103" s="6"/>
      <c r="D103" s="6"/>
      <c r="E103" s="6"/>
      <c r="F103" s="6"/>
      <c r="G103" s="23"/>
    </row>
    <row r="104" spans="1:7" ht="12.75">
      <c r="A104" s="6"/>
      <c r="B104" s="6"/>
      <c r="C104" s="6"/>
      <c r="D104" s="6"/>
      <c r="E104" s="6"/>
      <c r="F104" s="6"/>
      <c r="G104" s="23"/>
    </row>
    <row r="105" spans="1:7" ht="12.75">
      <c r="A105" s="6"/>
      <c r="B105" s="6"/>
      <c r="C105" s="6"/>
      <c r="D105" s="6"/>
      <c r="E105" s="6"/>
      <c r="F105" s="6"/>
      <c r="G105" s="23"/>
    </row>
    <row r="106" spans="1:7" ht="12.75">
      <c r="A106" s="6"/>
      <c r="B106" s="6"/>
      <c r="C106" s="6"/>
      <c r="D106" s="6"/>
      <c r="E106" s="6"/>
      <c r="F106" s="6"/>
      <c r="G106" s="23"/>
    </row>
    <row r="107" spans="1:7" ht="12.75">
      <c r="A107" s="6"/>
      <c r="B107" s="6"/>
      <c r="C107" s="6"/>
      <c r="D107" s="6"/>
      <c r="E107" s="6"/>
      <c r="F107" s="6"/>
      <c r="G107" s="23"/>
    </row>
    <row r="108" spans="1:7" ht="12.75">
      <c r="A108" s="6"/>
      <c r="B108" s="6"/>
      <c r="C108" s="6"/>
      <c r="D108" s="6"/>
      <c r="E108" s="6"/>
      <c r="F108" s="6"/>
      <c r="G108" s="23"/>
    </row>
    <row r="109" spans="1:7" ht="12.75">
      <c r="A109" s="6"/>
      <c r="B109" s="6"/>
      <c r="C109" s="6"/>
      <c r="D109" s="6"/>
      <c r="E109" s="6"/>
      <c r="F109" s="6"/>
      <c r="G109" s="23"/>
    </row>
    <row r="110" spans="1:7" ht="12.75">
      <c r="A110" s="6"/>
      <c r="B110" s="6"/>
      <c r="C110" s="6"/>
      <c r="D110" s="6"/>
      <c r="E110" s="6"/>
      <c r="F110" s="6"/>
      <c r="G110" s="23"/>
    </row>
    <row r="111" spans="1:7" ht="12.75">
      <c r="A111" s="6"/>
      <c r="B111" s="6"/>
      <c r="C111" s="6"/>
      <c r="D111" s="6"/>
      <c r="E111" s="6"/>
      <c r="F111" s="6"/>
      <c r="G111" s="23"/>
    </row>
    <row r="112" spans="1:7" ht="12.75">
      <c r="A112" s="6"/>
      <c r="B112" s="6"/>
      <c r="C112" s="6"/>
      <c r="D112" s="6"/>
      <c r="E112" s="6"/>
      <c r="F112" s="6"/>
      <c r="G112" s="23"/>
    </row>
    <row r="113" spans="1:7" ht="12.75">
      <c r="A113" s="6"/>
      <c r="B113" s="6"/>
      <c r="C113" s="6"/>
      <c r="D113" s="6"/>
      <c r="E113" s="6"/>
      <c r="F113" s="6"/>
      <c r="G113" s="23"/>
    </row>
    <row r="114" spans="1:7" ht="12.75">
      <c r="A114" s="6"/>
      <c r="B114" s="6"/>
      <c r="C114" s="6"/>
      <c r="D114" s="6"/>
      <c r="E114" s="6"/>
      <c r="F114" s="6"/>
      <c r="G114" s="23"/>
    </row>
    <row r="115" spans="1:7" ht="12.75">
      <c r="A115" s="6"/>
      <c r="B115" s="6"/>
      <c r="C115" s="6"/>
      <c r="D115" s="6"/>
      <c r="E115" s="6"/>
      <c r="F115" s="6"/>
      <c r="G115" s="23"/>
    </row>
    <row r="116" spans="1:7" ht="12.75">
      <c r="A116" s="6"/>
      <c r="B116" s="6"/>
      <c r="C116" s="6"/>
      <c r="D116" s="6"/>
      <c r="E116" s="6"/>
      <c r="F116" s="6"/>
      <c r="G116" s="23"/>
    </row>
    <row r="117" spans="1:7" ht="12.75">
      <c r="A117" s="6"/>
      <c r="B117" s="6"/>
      <c r="C117" s="6"/>
      <c r="D117" s="6"/>
      <c r="E117" s="6"/>
      <c r="F117" s="6"/>
      <c r="G117" s="23"/>
    </row>
    <row r="118" spans="1:7" ht="12.75">
      <c r="A118" s="6"/>
      <c r="B118" s="6"/>
      <c r="C118" s="6"/>
      <c r="D118" s="6"/>
      <c r="E118" s="6"/>
      <c r="F118" s="6"/>
      <c r="G118" s="23"/>
    </row>
    <row r="119" spans="1:7" ht="12.75">
      <c r="A119" s="6"/>
      <c r="B119" s="6"/>
      <c r="C119" s="6"/>
      <c r="D119" s="6"/>
      <c r="E119" s="6"/>
      <c r="F119" s="6"/>
      <c r="G119" s="23"/>
    </row>
    <row r="120" spans="1:7" ht="12.75">
      <c r="A120" s="6"/>
      <c r="B120" s="6"/>
      <c r="C120" s="6"/>
      <c r="D120" s="6"/>
      <c r="E120" s="6"/>
      <c r="F120" s="6"/>
      <c r="G120" s="23"/>
    </row>
    <row r="121" spans="1:7" ht="12.75">
      <c r="A121" s="6"/>
      <c r="B121" s="6"/>
      <c r="C121" s="6"/>
      <c r="D121" s="6"/>
      <c r="E121" s="6"/>
      <c r="F121" s="6"/>
      <c r="G121" s="23"/>
    </row>
    <row r="122" spans="1:7" ht="12.75">
      <c r="A122" s="6"/>
      <c r="B122" s="6"/>
      <c r="C122" s="6"/>
      <c r="D122" s="6"/>
      <c r="E122" s="6"/>
      <c r="F122" s="6"/>
      <c r="G122" s="23"/>
    </row>
    <row r="123" spans="1:7" ht="12.75">
      <c r="A123" s="6"/>
      <c r="B123" s="6"/>
      <c r="C123" s="6"/>
      <c r="D123" s="6"/>
      <c r="E123" s="6"/>
      <c r="F123" s="6"/>
      <c r="G123" s="23"/>
    </row>
    <row r="124" spans="1:7" ht="12.75">
      <c r="A124" s="6"/>
      <c r="B124" s="6"/>
      <c r="C124" s="6"/>
      <c r="D124" s="6"/>
      <c r="E124" s="6"/>
      <c r="F124" s="6"/>
      <c r="G124" s="23"/>
    </row>
    <row r="125" spans="1:7" ht="12.75">
      <c r="A125" s="6"/>
      <c r="B125" s="6"/>
      <c r="C125" s="6"/>
      <c r="D125" s="6"/>
      <c r="E125" s="6"/>
      <c r="F125" s="6"/>
      <c r="G125" s="23"/>
    </row>
    <row r="126" spans="1:7" ht="12.75">
      <c r="A126" s="6"/>
      <c r="B126" s="6"/>
      <c r="C126" s="6"/>
      <c r="D126" s="6"/>
      <c r="E126" s="6"/>
      <c r="F126" s="6"/>
      <c r="G126" s="23"/>
    </row>
    <row r="127" spans="1:7" ht="12.75">
      <c r="A127" s="6"/>
      <c r="B127" s="6"/>
      <c r="C127" s="6"/>
      <c r="D127" s="6"/>
      <c r="E127" s="6"/>
      <c r="F127" s="6"/>
      <c r="G127" s="23"/>
    </row>
    <row r="128" spans="1:7" ht="12.75">
      <c r="A128" s="6"/>
      <c r="B128" s="6"/>
      <c r="C128" s="6"/>
      <c r="D128" s="6"/>
      <c r="E128" s="6"/>
      <c r="F128" s="6"/>
      <c r="G128" s="23"/>
    </row>
    <row r="129" spans="1:7" ht="12.75">
      <c r="A129" s="6"/>
      <c r="B129" s="6"/>
      <c r="C129" s="6"/>
      <c r="D129" s="6"/>
      <c r="E129" s="6"/>
      <c r="F129" s="6"/>
      <c r="G129" s="23"/>
    </row>
    <row r="130" spans="1:7" ht="12.75">
      <c r="A130" s="6"/>
      <c r="B130" s="6"/>
      <c r="C130" s="6"/>
      <c r="D130" s="6"/>
      <c r="E130" s="6"/>
      <c r="F130" s="6"/>
      <c r="G130" s="23"/>
    </row>
    <row r="131" spans="1:7" ht="12.75">
      <c r="A131" s="6"/>
      <c r="B131" s="6"/>
      <c r="C131" s="6"/>
      <c r="D131" s="6"/>
      <c r="E131" s="6"/>
      <c r="F131" s="6"/>
      <c r="G131" s="23"/>
    </row>
    <row r="132" spans="1:7" ht="12.75">
      <c r="A132" s="6"/>
      <c r="B132" s="6"/>
      <c r="C132" s="6"/>
      <c r="D132" s="6"/>
      <c r="E132" s="6"/>
      <c r="F132" s="6"/>
      <c r="G132" s="23"/>
    </row>
    <row r="133" spans="1:7" ht="12.75">
      <c r="A133" s="6"/>
      <c r="B133" s="6"/>
      <c r="C133" s="6"/>
      <c r="D133" s="6"/>
      <c r="E133" s="6"/>
      <c r="F133" s="6"/>
      <c r="G133" s="23"/>
    </row>
    <row r="134" spans="1:7" ht="12.75">
      <c r="A134" s="6"/>
      <c r="B134" s="6"/>
      <c r="C134" s="6"/>
      <c r="D134" s="6"/>
      <c r="E134" s="6"/>
      <c r="F134" s="6"/>
      <c r="G134" s="23"/>
    </row>
    <row r="135" spans="1:7" ht="12.75">
      <c r="A135" s="6"/>
      <c r="B135" s="6"/>
      <c r="C135" s="6"/>
      <c r="D135" s="6"/>
      <c r="E135" s="6"/>
      <c r="F135" s="6"/>
      <c r="G135" s="23"/>
    </row>
    <row r="136" spans="1:7" ht="12.75">
      <c r="A136" s="6"/>
      <c r="B136" s="6"/>
      <c r="C136" s="6"/>
      <c r="D136" s="6"/>
      <c r="E136" s="6"/>
      <c r="F136" s="6"/>
      <c r="G136" s="23"/>
    </row>
    <row r="137" spans="1:7" ht="12.75">
      <c r="A137" s="6"/>
      <c r="B137" s="6"/>
      <c r="C137" s="6"/>
      <c r="D137" s="6"/>
      <c r="E137" s="6"/>
      <c r="F137" s="6"/>
      <c r="G137" s="23"/>
    </row>
    <row r="138" spans="1:7" ht="12.75">
      <c r="A138" s="6"/>
      <c r="B138" s="6"/>
      <c r="C138" s="6"/>
      <c r="D138" s="6"/>
      <c r="E138" s="6"/>
      <c r="F138" s="6"/>
      <c r="G138" s="23"/>
    </row>
    <row r="139" spans="1:7" ht="12.75">
      <c r="A139" s="6"/>
      <c r="B139" s="6"/>
      <c r="C139" s="6"/>
      <c r="D139" s="6"/>
      <c r="E139" s="6"/>
      <c r="F139" s="6"/>
      <c r="G139" s="23"/>
    </row>
    <row r="140" spans="1:7" ht="12.75">
      <c r="A140" s="6"/>
      <c r="B140" s="6"/>
      <c r="C140" s="6"/>
      <c r="D140" s="6"/>
      <c r="E140" s="6"/>
      <c r="F140" s="6"/>
      <c r="G140" s="23"/>
    </row>
    <row r="141" spans="1:7" ht="12.75">
      <c r="A141" s="6"/>
      <c r="B141" s="6"/>
      <c r="C141" s="6"/>
      <c r="D141" s="6"/>
      <c r="E141" s="6"/>
      <c r="F141" s="6"/>
      <c r="G141" s="23"/>
    </row>
    <row r="142" spans="1:7" ht="12.75">
      <c r="A142" s="6"/>
      <c r="B142" s="6"/>
      <c r="C142" s="6"/>
      <c r="D142" s="6"/>
      <c r="E142" s="6"/>
      <c r="F142" s="6"/>
      <c r="G142" s="23"/>
    </row>
    <row r="143" spans="1:7" ht="12.75">
      <c r="A143" s="6"/>
      <c r="B143" s="6"/>
      <c r="C143" s="6"/>
      <c r="D143" s="6"/>
      <c r="E143" s="6"/>
      <c r="F143" s="6"/>
      <c r="G143" s="23"/>
    </row>
    <row r="144" spans="1:7" ht="12.75">
      <c r="A144" s="6"/>
      <c r="B144" s="6"/>
      <c r="C144" s="6"/>
      <c r="D144" s="6"/>
      <c r="E144" s="6"/>
      <c r="F144" s="6"/>
      <c r="G144" s="23"/>
    </row>
    <row r="145" spans="1:7" ht="12.75">
      <c r="A145" s="6"/>
      <c r="B145" s="6"/>
      <c r="C145" s="6"/>
      <c r="D145" s="6"/>
      <c r="E145" s="6"/>
      <c r="F145" s="6"/>
      <c r="G145" s="23"/>
    </row>
    <row r="146" spans="1:7" ht="12.75">
      <c r="A146" s="6"/>
      <c r="B146" s="6"/>
      <c r="C146" s="6"/>
      <c r="D146" s="6"/>
      <c r="E146" s="6"/>
      <c r="F146" s="6"/>
      <c r="G146" s="23"/>
    </row>
    <row r="147" spans="1:7" ht="12.75">
      <c r="A147" s="6"/>
      <c r="B147" s="6"/>
      <c r="C147" s="6"/>
      <c r="D147" s="6"/>
      <c r="E147" s="6"/>
      <c r="F147" s="6"/>
      <c r="G147" s="23"/>
    </row>
    <row r="148" spans="1:7" ht="12.75">
      <c r="A148" s="6"/>
      <c r="B148" s="6"/>
      <c r="C148" s="6"/>
      <c r="D148" s="6"/>
      <c r="E148" s="6"/>
      <c r="F148" s="6"/>
      <c r="G148" s="23"/>
    </row>
    <row r="149" spans="1:7" ht="12.75">
      <c r="A149" s="6"/>
      <c r="B149" s="6"/>
      <c r="C149" s="6"/>
      <c r="D149" s="6"/>
      <c r="E149" s="6"/>
      <c r="F149" s="6"/>
      <c r="G149" s="23"/>
    </row>
    <row r="150" spans="1:7" ht="12.75">
      <c r="A150" s="6"/>
      <c r="B150" s="6"/>
      <c r="C150" s="6"/>
      <c r="D150" s="6"/>
      <c r="E150" s="6"/>
      <c r="F150" s="6"/>
      <c r="G150" s="23"/>
    </row>
    <row r="151" spans="1:7" ht="12.75">
      <c r="A151" s="6"/>
      <c r="B151" s="6"/>
      <c r="C151" s="6"/>
      <c r="D151" s="6"/>
      <c r="E151" s="6"/>
      <c r="F151" s="6"/>
      <c r="G151" s="23"/>
    </row>
    <row r="152" spans="1:7" ht="12.75">
      <c r="A152" s="6"/>
      <c r="B152" s="6"/>
      <c r="C152" s="6"/>
      <c r="D152" s="6"/>
      <c r="E152" s="6"/>
      <c r="F152" s="6"/>
      <c r="G152" s="23"/>
    </row>
    <row r="153" spans="1:7" ht="12.75">
      <c r="A153" s="6"/>
      <c r="B153" s="6"/>
      <c r="C153" s="6"/>
      <c r="D153" s="6"/>
      <c r="E153" s="6"/>
      <c r="F153" s="6"/>
      <c r="G153" s="23"/>
    </row>
    <row r="154" spans="1:7" ht="12.75">
      <c r="A154" s="6"/>
      <c r="B154" s="6"/>
      <c r="C154" s="6"/>
      <c r="D154" s="6"/>
      <c r="E154" s="6"/>
      <c r="F154" s="6"/>
      <c r="G154" s="23"/>
    </row>
    <row r="155" spans="1:7" ht="12.75">
      <c r="A155" s="6"/>
      <c r="B155" s="6"/>
      <c r="C155" s="6"/>
      <c r="D155" s="6"/>
      <c r="E155" s="6"/>
      <c r="F155" s="6"/>
      <c r="G155" s="23"/>
    </row>
    <row r="156" spans="1:7" ht="12.75">
      <c r="A156" s="6"/>
      <c r="B156" s="6"/>
      <c r="C156" s="6"/>
      <c r="D156" s="6"/>
      <c r="E156" s="6"/>
      <c r="F156" s="6"/>
      <c r="G156" s="23"/>
    </row>
    <row r="157" spans="1:7" ht="12.75">
      <c r="A157" s="6"/>
      <c r="B157" s="6"/>
      <c r="C157" s="6"/>
      <c r="D157" s="6"/>
      <c r="E157" s="6"/>
      <c r="F157" s="6"/>
      <c r="G157" s="23"/>
    </row>
    <row r="158" spans="1:7" ht="12.75">
      <c r="A158" s="6"/>
      <c r="B158" s="6"/>
      <c r="C158" s="6"/>
      <c r="D158" s="6"/>
      <c r="E158" s="6"/>
      <c r="F158" s="6"/>
      <c r="G158" s="23"/>
    </row>
    <row r="159" spans="1:7" ht="12.75">
      <c r="A159" s="6"/>
      <c r="B159" s="6"/>
      <c r="C159" s="6"/>
      <c r="D159" s="6"/>
      <c r="E159" s="6"/>
      <c r="F159" s="6"/>
      <c r="G159" s="23"/>
    </row>
    <row r="160" spans="1:7" ht="12.75">
      <c r="A160" s="6"/>
      <c r="B160" s="6"/>
      <c r="C160" s="6"/>
      <c r="D160" s="6"/>
      <c r="E160" s="6"/>
      <c r="F160" s="6"/>
      <c r="G160" s="23"/>
    </row>
    <row r="161" spans="1:7" ht="12.75">
      <c r="A161" s="6"/>
      <c r="B161" s="6"/>
      <c r="C161" s="6"/>
      <c r="D161" s="6"/>
      <c r="E161" s="6"/>
      <c r="F161" s="6"/>
      <c r="G161" s="23"/>
    </row>
    <row r="162" spans="1:7" ht="12.75">
      <c r="A162" s="6"/>
      <c r="B162" s="6"/>
      <c r="C162" s="6"/>
      <c r="D162" s="6"/>
      <c r="E162" s="6"/>
      <c r="F162" s="6"/>
      <c r="G162" s="23"/>
    </row>
    <row r="163" spans="1:7" ht="12.75">
      <c r="A163" s="6"/>
      <c r="B163" s="6"/>
      <c r="C163" s="6"/>
      <c r="D163" s="6"/>
      <c r="E163" s="6"/>
      <c r="F163" s="6"/>
      <c r="G163" s="23"/>
    </row>
    <row r="164" spans="1:7" ht="12.75">
      <c r="A164" s="6"/>
      <c r="B164" s="6"/>
      <c r="C164" s="6"/>
      <c r="D164" s="6"/>
      <c r="E164" s="6"/>
      <c r="F164" s="6"/>
      <c r="G164" s="23"/>
    </row>
    <row r="165" spans="1:7" ht="12.75">
      <c r="A165" s="6"/>
      <c r="B165" s="6"/>
      <c r="C165" s="6"/>
      <c r="D165" s="6"/>
      <c r="E165" s="6"/>
      <c r="F165" s="6"/>
      <c r="G165" s="23"/>
    </row>
    <row r="166" spans="1:7" ht="12.75">
      <c r="A166" s="6"/>
      <c r="B166" s="6"/>
      <c r="C166" s="6"/>
      <c r="D166" s="6"/>
      <c r="E166" s="6"/>
      <c r="F166" s="6"/>
      <c r="G166" s="23"/>
    </row>
    <row r="167" spans="1:7" ht="12.75">
      <c r="A167" s="6"/>
      <c r="B167" s="6"/>
      <c r="C167" s="6"/>
      <c r="D167" s="6"/>
      <c r="E167" s="6"/>
      <c r="F167" s="6"/>
      <c r="G167" s="23"/>
    </row>
    <row r="168" spans="1:7" ht="12.75">
      <c r="A168" s="6"/>
      <c r="B168" s="6"/>
      <c r="C168" s="6"/>
      <c r="D168" s="6"/>
      <c r="E168" s="6"/>
      <c r="F168" s="6"/>
      <c r="G168" s="23"/>
    </row>
    <row r="169" spans="1:7" ht="12.75">
      <c r="A169" s="6"/>
      <c r="B169" s="6"/>
      <c r="C169" s="6"/>
      <c r="D169" s="6"/>
      <c r="E169" s="6"/>
      <c r="F169" s="6"/>
      <c r="G169" s="23"/>
    </row>
    <row r="170" spans="1:7" ht="12.75">
      <c r="A170" s="6"/>
      <c r="B170" s="6"/>
      <c r="C170" s="6"/>
      <c r="D170" s="6"/>
      <c r="E170" s="6"/>
      <c r="F170" s="6"/>
      <c r="G170" s="23"/>
    </row>
  </sheetData>
  <sheetProtection password="EF65" sheet="1" objects="1" scenarios="1"/>
  <mergeCells count="20">
    <mergeCell ref="A1:G1"/>
    <mergeCell ref="A6:E10"/>
    <mergeCell ref="F10:G10"/>
    <mergeCell ref="C2:D3"/>
    <mergeCell ref="A2:B3"/>
    <mergeCell ref="F2:G2"/>
    <mergeCell ref="A4:B4"/>
    <mergeCell ref="C4:D4"/>
    <mergeCell ref="F3:G4"/>
    <mergeCell ref="C5:D5"/>
    <mergeCell ref="F5:G6"/>
    <mergeCell ref="E2:E5"/>
    <mergeCell ref="A28:G28"/>
    <mergeCell ref="F7:G7"/>
    <mergeCell ref="F8:G8"/>
    <mergeCell ref="A26:G26"/>
    <mergeCell ref="F9:G9"/>
    <mergeCell ref="B25:C25"/>
    <mergeCell ref="A27:G27"/>
    <mergeCell ref="B17:C1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600"/>
  <sheetViews>
    <sheetView workbookViewId="0" topLeftCell="A1">
      <selection activeCell="I95" sqref="I95"/>
    </sheetView>
  </sheetViews>
  <sheetFormatPr defaultColWidth="9.140625" defaultRowHeight="12.75"/>
  <cols>
    <col min="1" max="1" width="6.7109375" style="495" customWidth="1"/>
    <col min="2" max="2" width="36.57421875" style="495" customWidth="1"/>
    <col min="3" max="3" width="6.8515625" style="495" customWidth="1"/>
    <col min="4" max="7" width="9.140625" style="495" customWidth="1"/>
    <col min="8" max="8" width="6.7109375" style="495" customWidth="1"/>
    <col min="9" max="9" width="36.57421875" style="495" customWidth="1"/>
    <col min="10" max="10" width="6.8515625" style="495" customWidth="1"/>
    <col min="11" max="12" width="9.140625" style="495" customWidth="1"/>
    <col min="13" max="13" width="6.7109375" style="495" customWidth="1"/>
    <col min="14" max="63" width="9.140625" style="425" customWidth="1"/>
    <col min="64" max="16384" width="9.140625" style="495" customWidth="1"/>
  </cols>
  <sheetData>
    <row r="1" spans="1:13" ht="18">
      <c r="A1" s="421" t="s">
        <v>968</v>
      </c>
      <c r="B1" s="422" t="s">
        <v>969</v>
      </c>
      <c r="C1" s="423"/>
      <c r="D1" s="423"/>
      <c r="E1" s="423"/>
      <c r="F1" s="423"/>
      <c r="G1" s="423"/>
      <c r="H1" s="423"/>
      <c r="I1" s="424"/>
      <c r="J1" s="424"/>
      <c r="K1" s="424"/>
      <c r="L1" s="424"/>
      <c r="M1" s="424"/>
    </row>
    <row r="2" spans="1:13" ht="18">
      <c r="A2" s="423" t="s">
        <v>970</v>
      </c>
      <c r="B2" s="422" t="s">
        <v>971</v>
      </c>
      <c r="C2" s="423"/>
      <c r="D2" s="423"/>
      <c r="E2" s="423"/>
      <c r="F2" s="423"/>
      <c r="G2" s="423"/>
      <c r="H2" s="423"/>
      <c r="I2" s="424"/>
      <c r="J2" s="424"/>
      <c r="K2" s="424"/>
      <c r="L2" s="424"/>
      <c r="M2" s="424"/>
    </row>
    <row r="3" spans="1:13" ht="12.75">
      <c r="A3" s="423" t="s">
        <v>970</v>
      </c>
      <c r="B3" s="426" t="s">
        <v>972</v>
      </c>
      <c r="C3" s="423"/>
      <c r="D3" s="423"/>
      <c r="E3" s="423"/>
      <c r="F3" s="423"/>
      <c r="G3" s="423"/>
      <c r="H3" s="423"/>
      <c r="I3" s="424"/>
      <c r="J3" s="424"/>
      <c r="K3" s="424"/>
      <c r="L3" s="424"/>
      <c r="M3" s="424"/>
    </row>
    <row r="4" spans="1:13" ht="12.75">
      <c r="A4" s="423" t="s">
        <v>970</v>
      </c>
      <c r="B4" s="427" t="s">
        <v>973</v>
      </c>
      <c r="C4" s="423"/>
      <c r="D4" s="423"/>
      <c r="E4" s="423"/>
      <c r="F4" s="423"/>
      <c r="G4" s="423"/>
      <c r="H4" s="423"/>
      <c r="I4" s="424"/>
      <c r="J4" s="424"/>
      <c r="K4" s="424"/>
      <c r="L4" s="424"/>
      <c r="M4" s="424"/>
    </row>
    <row r="5" spans="1:13" ht="12.75">
      <c r="A5" s="423" t="s">
        <v>970</v>
      </c>
      <c r="B5" s="427" t="s">
        <v>974</v>
      </c>
      <c r="C5" s="423"/>
      <c r="D5" s="423"/>
      <c r="E5" s="423"/>
      <c r="F5" s="423"/>
      <c r="G5" s="423"/>
      <c r="H5" s="423"/>
      <c r="I5" s="424"/>
      <c r="J5" s="424"/>
      <c r="K5" s="424"/>
      <c r="L5" s="424"/>
      <c r="M5" s="424"/>
    </row>
    <row r="6" spans="1:13" ht="13.5" thickBot="1">
      <c r="A6" s="423" t="s">
        <v>970</v>
      </c>
      <c r="B6" s="423"/>
      <c r="C6" s="423"/>
      <c r="D6" s="423"/>
      <c r="E6" s="423"/>
      <c r="F6" s="423"/>
      <c r="G6" s="423"/>
      <c r="H6" s="423"/>
      <c r="I6" s="424"/>
      <c r="J6" s="424"/>
      <c r="K6" s="424"/>
      <c r="L6" s="424"/>
      <c r="M6" s="424"/>
    </row>
    <row r="7" spans="1:13" ht="25.5">
      <c r="A7" s="423" t="s">
        <v>970</v>
      </c>
      <c r="B7" s="428" t="s">
        <v>975</v>
      </c>
      <c r="C7" s="429"/>
      <c r="D7" s="429"/>
      <c r="E7" s="429"/>
      <c r="F7" s="429"/>
      <c r="G7" s="429"/>
      <c r="H7" s="429"/>
      <c r="I7" s="429"/>
      <c r="J7" s="429"/>
      <c r="K7" s="429"/>
      <c r="L7" s="430"/>
      <c r="M7" s="424"/>
    </row>
    <row r="8" spans="1:13" ht="0.75" customHeight="1" thickBot="1">
      <c r="A8" s="423" t="s">
        <v>970</v>
      </c>
      <c r="B8" s="431"/>
      <c r="C8" s="432"/>
      <c r="D8" s="432"/>
      <c r="E8" s="432"/>
      <c r="F8" s="432"/>
      <c r="G8" s="432"/>
      <c r="H8" s="432"/>
      <c r="I8" s="432"/>
      <c r="J8" s="432"/>
      <c r="K8" s="432"/>
      <c r="L8" s="433"/>
      <c r="M8" s="424"/>
    </row>
    <row r="9" spans="1:13" ht="0.75" customHeight="1" thickBot="1">
      <c r="A9" s="423" t="s">
        <v>970</v>
      </c>
      <c r="B9" s="434"/>
      <c r="C9" s="429"/>
      <c r="D9" s="429"/>
      <c r="E9" s="429"/>
      <c r="F9" s="429"/>
      <c r="G9" s="430"/>
      <c r="H9" s="435"/>
      <c r="I9" s="436"/>
      <c r="J9" s="437"/>
      <c r="K9" s="437"/>
      <c r="L9" s="438"/>
      <c r="M9" s="424"/>
    </row>
    <row r="10" spans="1:13" ht="20.25">
      <c r="A10" s="423" t="s">
        <v>970</v>
      </c>
      <c r="B10" s="439" t="s">
        <v>976</v>
      </c>
      <c r="C10" s="440"/>
      <c r="D10" s="440"/>
      <c r="E10" s="440"/>
      <c r="F10" s="440"/>
      <c r="G10" s="441"/>
      <c r="H10" s="442"/>
      <c r="I10" s="443" t="s">
        <v>977</v>
      </c>
      <c r="J10" s="444"/>
      <c r="K10" s="444"/>
      <c r="L10" s="445"/>
      <c r="M10" s="424"/>
    </row>
    <row r="11" spans="1:13" ht="0.75" customHeight="1" thickBot="1">
      <c r="A11" s="423" t="s">
        <v>970</v>
      </c>
      <c r="B11" s="446"/>
      <c r="C11" s="447"/>
      <c r="D11" s="447"/>
      <c r="E11" s="447"/>
      <c r="F11" s="447"/>
      <c r="G11" s="448"/>
      <c r="H11" s="449"/>
      <c r="I11" s="450"/>
      <c r="J11" s="451"/>
      <c r="K11" s="451"/>
      <c r="L11" s="452"/>
      <c r="M11" s="424"/>
    </row>
    <row r="12" spans="1:13" ht="12.75">
      <c r="A12" s="423" t="s">
        <v>970</v>
      </c>
      <c r="B12" s="453" t="s">
        <v>978</v>
      </c>
      <c r="C12" s="496" t="str">
        <f>'R1'!H14</f>
        <v>001</v>
      </c>
      <c r="D12" s="454">
        <f>'R1'!I14</f>
        <v>0</v>
      </c>
      <c r="E12" s="454">
        <f>'R1'!J14</f>
        <v>0</v>
      </c>
      <c r="F12" s="454">
        <f>'R1'!K14</f>
        <v>0</v>
      </c>
      <c r="G12" s="455">
        <f>'R1'!L14</f>
        <v>0</v>
      </c>
      <c r="H12" s="456"/>
      <c r="I12" s="457" t="s">
        <v>979</v>
      </c>
      <c r="J12" s="458" t="str">
        <f>'R3'!E5</f>
        <v>078</v>
      </c>
      <c r="K12" s="459">
        <f>'R3'!F5</f>
        <v>0</v>
      </c>
      <c r="L12" s="460">
        <f>'R3'!G5</f>
        <v>0</v>
      </c>
      <c r="M12" s="424"/>
    </row>
    <row r="13" spans="1:13" ht="12.75">
      <c r="A13" s="423" t="s">
        <v>970</v>
      </c>
      <c r="B13" s="461" t="s">
        <v>173</v>
      </c>
      <c r="C13" s="458" t="str">
        <f>'R1'!H15</f>
        <v>002</v>
      </c>
      <c r="D13" s="462">
        <f>'R1'!I15</f>
        <v>0</v>
      </c>
      <c r="E13" s="462">
        <f>'R1'!J15</f>
        <v>0</v>
      </c>
      <c r="F13" s="462">
        <f>'R1'!K15</f>
        <v>0</v>
      </c>
      <c r="G13" s="463">
        <f>'R1'!L15</f>
        <v>0</v>
      </c>
      <c r="H13" s="456"/>
      <c r="I13" s="461" t="s">
        <v>980</v>
      </c>
      <c r="J13" s="458" t="str">
        <f>'R3'!E6</f>
        <v>079</v>
      </c>
      <c r="K13" s="459">
        <f>'R3'!F6</f>
        <v>0</v>
      </c>
      <c r="L13" s="460">
        <f>'R3'!G6</f>
        <v>0</v>
      </c>
      <c r="M13" s="424"/>
    </row>
    <row r="14" spans="1:13" ht="12.75">
      <c r="A14" s="423" t="s">
        <v>970</v>
      </c>
      <c r="B14" s="461" t="s">
        <v>981</v>
      </c>
      <c r="C14" s="458" t="str">
        <f>'R1'!H16</f>
        <v>003</v>
      </c>
      <c r="D14" s="462">
        <f>'R1'!I16</f>
        <v>0</v>
      </c>
      <c r="E14" s="462">
        <f>'R1'!J16</f>
        <v>0</v>
      </c>
      <c r="F14" s="462">
        <f>'R1'!K16</f>
        <v>0</v>
      </c>
      <c r="G14" s="463">
        <f>'R1'!L16</f>
        <v>0</v>
      </c>
      <c r="H14" s="456"/>
      <c r="I14" s="461" t="s">
        <v>163</v>
      </c>
      <c r="J14" s="458" t="str">
        <f>'R3'!E7</f>
        <v>080</v>
      </c>
      <c r="K14" s="459">
        <f>'R3'!F7</f>
        <v>0</v>
      </c>
      <c r="L14" s="460">
        <f>'R3'!G7</f>
        <v>0</v>
      </c>
      <c r="M14" s="424"/>
    </row>
    <row r="15" spans="1:13" ht="12.75">
      <c r="A15" s="423" t="s">
        <v>970</v>
      </c>
      <c r="B15" s="461" t="s">
        <v>982</v>
      </c>
      <c r="C15" s="458" t="str">
        <f>'R1'!H17</f>
        <v>004</v>
      </c>
      <c r="D15" s="462">
        <f>'R1'!I17</f>
        <v>0</v>
      </c>
      <c r="E15" s="462">
        <f>'R1'!J17</f>
        <v>0</v>
      </c>
      <c r="F15" s="462">
        <f>'R1'!K17</f>
        <v>0</v>
      </c>
      <c r="G15" s="463">
        <f>'R1'!L17</f>
        <v>0</v>
      </c>
      <c r="H15" s="456"/>
      <c r="I15" s="461" t="s">
        <v>163</v>
      </c>
      <c r="J15" s="458" t="str">
        <f>'R3'!E8</f>
        <v>081</v>
      </c>
      <c r="K15" s="459">
        <f>'R3'!F8</f>
        <v>0</v>
      </c>
      <c r="L15" s="460">
        <f>'R3'!G8</f>
        <v>0</v>
      </c>
      <c r="M15" s="424"/>
    </row>
    <row r="16" spans="1:13" ht="12.75">
      <c r="A16" s="423" t="s">
        <v>970</v>
      </c>
      <c r="B16" s="461" t="s">
        <v>246</v>
      </c>
      <c r="C16" s="458" t="str">
        <f>'R1'!H18</f>
        <v>005</v>
      </c>
      <c r="D16" s="462">
        <f>'R1'!I18</f>
        <v>0</v>
      </c>
      <c r="E16" s="462">
        <f>'R1'!J18</f>
        <v>0</v>
      </c>
      <c r="F16" s="462">
        <f>'R1'!K18</f>
        <v>0</v>
      </c>
      <c r="G16" s="463">
        <f>'R1'!L18</f>
        <v>0</v>
      </c>
      <c r="H16" s="456"/>
      <c r="I16" s="461" t="s">
        <v>983</v>
      </c>
      <c r="J16" s="458" t="str">
        <f>'R3'!E9</f>
        <v>082</v>
      </c>
      <c r="K16" s="459">
        <f>'R3'!F9</f>
        <v>0</v>
      </c>
      <c r="L16" s="460">
        <f>'R3'!G9</f>
        <v>0</v>
      </c>
      <c r="M16" s="424"/>
    </row>
    <row r="17" spans="1:13" ht="12.75">
      <c r="A17" s="423" t="s">
        <v>970</v>
      </c>
      <c r="B17" s="461" t="s">
        <v>8</v>
      </c>
      <c r="C17" s="458" t="str">
        <f>'R1'!H19</f>
        <v>006</v>
      </c>
      <c r="D17" s="462">
        <f>'R1'!I19</f>
        <v>0</v>
      </c>
      <c r="E17" s="462">
        <f>'R1'!J19</f>
        <v>0</v>
      </c>
      <c r="F17" s="462">
        <f>'R1'!K19</f>
        <v>0</v>
      </c>
      <c r="G17" s="463">
        <f>'R1'!L19</f>
        <v>0</v>
      </c>
      <c r="H17" s="456"/>
      <c r="I17" s="461" t="s">
        <v>168</v>
      </c>
      <c r="J17" s="458" t="str">
        <f>'R3'!E10</f>
        <v>083</v>
      </c>
      <c r="K17" s="459">
        <f>'R3'!F10</f>
        <v>0</v>
      </c>
      <c r="L17" s="460">
        <f>'R3'!G10</f>
        <v>0</v>
      </c>
      <c r="M17" s="424"/>
    </row>
    <row r="18" spans="1:13" ht="12.75">
      <c r="A18" s="423" t="s">
        <v>970</v>
      </c>
      <c r="B18" s="461" t="s">
        <v>7</v>
      </c>
      <c r="C18" s="458" t="str">
        <f>'R1'!H20</f>
        <v>007</v>
      </c>
      <c r="D18" s="462">
        <f>'R1'!I20</f>
        <v>0</v>
      </c>
      <c r="E18" s="462">
        <f>'R1'!J20</f>
        <v>0</v>
      </c>
      <c r="F18" s="462">
        <f>'R1'!K20</f>
        <v>0</v>
      </c>
      <c r="G18" s="463">
        <f>'R1'!L20</f>
        <v>0</v>
      </c>
      <c r="H18" s="456"/>
      <c r="I18" s="461" t="s">
        <v>984</v>
      </c>
      <c r="J18" s="458" t="str">
        <f>'R3'!E11</f>
        <v>084</v>
      </c>
      <c r="K18" s="459">
        <f>'R3'!F11</f>
        <v>0</v>
      </c>
      <c r="L18" s="460">
        <f>'R3'!G11</f>
        <v>0</v>
      </c>
      <c r="M18" s="424"/>
    </row>
    <row r="19" spans="1:13" ht="12.75">
      <c r="A19" s="423" t="s">
        <v>970</v>
      </c>
      <c r="B19" s="461" t="s">
        <v>985</v>
      </c>
      <c r="C19" s="458" t="str">
        <f>'R1'!H21</f>
        <v>008</v>
      </c>
      <c r="D19" s="462">
        <f>'R1'!I21</f>
        <v>0</v>
      </c>
      <c r="E19" s="462">
        <f>'R1'!J21</f>
        <v>0</v>
      </c>
      <c r="F19" s="462">
        <f>'R1'!K21</f>
        <v>0</v>
      </c>
      <c r="G19" s="463">
        <f>'R1'!L21</f>
        <v>0</v>
      </c>
      <c r="H19" s="456"/>
      <c r="I19" s="461" t="s">
        <v>595</v>
      </c>
      <c r="J19" s="458" t="str">
        <f>'R3'!E12</f>
        <v>085</v>
      </c>
      <c r="K19" s="459">
        <f>'R3'!F12</f>
        <v>0</v>
      </c>
      <c r="L19" s="460">
        <f>'R3'!G12</f>
        <v>0</v>
      </c>
      <c r="M19" s="424"/>
    </row>
    <row r="20" spans="1:13" ht="12.75">
      <c r="A20" s="423" t="s">
        <v>970</v>
      </c>
      <c r="B20" s="461" t="s">
        <v>174</v>
      </c>
      <c r="C20" s="458" t="str">
        <f>'R1'!H22</f>
        <v>009</v>
      </c>
      <c r="D20" s="462">
        <f>'R1'!I22</f>
        <v>0</v>
      </c>
      <c r="E20" s="462">
        <f>'R1'!J22</f>
        <v>0</v>
      </c>
      <c r="F20" s="462">
        <f>'R1'!K22</f>
        <v>0</v>
      </c>
      <c r="G20" s="463">
        <f>'R1'!L22</f>
        <v>0</v>
      </c>
      <c r="H20" s="456"/>
      <c r="I20" s="461" t="s">
        <v>986</v>
      </c>
      <c r="J20" s="458" t="str">
        <f>'R3'!E13</f>
        <v>086</v>
      </c>
      <c r="K20" s="459">
        <f>'R3'!F13</f>
        <v>0</v>
      </c>
      <c r="L20" s="460">
        <f>'R3'!G13</f>
        <v>0</v>
      </c>
      <c r="M20" s="424"/>
    </row>
    <row r="21" spans="1:13" ht="12.75">
      <c r="A21" s="423" t="s">
        <v>970</v>
      </c>
      <c r="B21" s="461" t="s">
        <v>987</v>
      </c>
      <c r="C21" s="458" t="str">
        <f>'R1'!H23</f>
        <v>010</v>
      </c>
      <c r="D21" s="462">
        <f>'R1'!I23</f>
        <v>0</v>
      </c>
      <c r="E21" s="462">
        <f>'R1'!J23</f>
        <v>0</v>
      </c>
      <c r="F21" s="462">
        <f>'R1'!K23</f>
        <v>0</v>
      </c>
      <c r="G21" s="463">
        <f>'R1'!L23</f>
        <v>0</v>
      </c>
      <c r="H21" s="456"/>
      <c r="I21" s="461" t="s">
        <v>76</v>
      </c>
      <c r="J21" s="458" t="str">
        <f>'R3'!E14</f>
        <v>087</v>
      </c>
      <c r="K21" s="459">
        <f>'R3'!F14</f>
        <v>0</v>
      </c>
      <c r="L21" s="460">
        <f>'R3'!G14</f>
        <v>0</v>
      </c>
      <c r="M21" s="424"/>
    </row>
    <row r="22" spans="1:13" ht="12.75">
      <c r="A22" s="423" t="s">
        <v>970</v>
      </c>
      <c r="B22" s="461" t="s">
        <v>988</v>
      </c>
      <c r="C22" s="458" t="str">
        <f>'R1'!H24</f>
        <v>011</v>
      </c>
      <c r="D22" s="462">
        <f>'R1'!I24</f>
        <v>0</v>
      </c>
      <c r="E22" s="462">
        <f>'R1'!J24</f>
        <v>0</v>
      </c>
      <c r="F22" s="462">
        <f>'R1'!K24</f>
        <v>0</v>
      </c>
      <c r="G22" s="463">
        <f>'R1'!L24</f>
        <v>0</v>
      </c>
      <c r="H22" s="456"/>
      <c r="I22" s="461" t="s">
        <v>989</v>
      </c>
      <c r="J22" s="458" t="str">
        <f>'R3'!E15</f>
        <v>088</v>
      </c>
      <c r="K22" s="459">
        <f>'R3'!F15</f>
        <v>0</v>
      </c>
      <c r="L22" s="460">
        <f>'R3'!G15</f>
        <v>0</v>
      </c>
      <c r="M22" s="424"/>
    </row>
    <row r="23" spans="1:13" ht="12.75">
      <c r="A23" s="423" t="s">
        <v>970</v>
      </c>
      <c r="B23" s="461" t="s">
        <v>990</v>
      </c>
      <c r="C23" s="458" t="str">
        <f>'R1'!H25</f>
        <v>012</v>
      </c>
      <c r="D23" s="462">
        <f>'R1'!I25</f>
        <v>0</v>
      </c>
      <c r="E23" s="462">
        <f>'R1'!J25</f>
        <v>0</v>
      </c>
      <c r="F23" s="462">
        <f>'R1'!K25</f>
        <v>0</v>
      </c>
      <c r="G23" s="463">
        <f>'R1'!L25</f>
        <v>0</v>
      </c>
      <c r="H23" s="456"/>
      <c r="I23" s="461" t="s">
        <v>991</v>
      </c>
      <c r="J23" s="458" t="str">
        <f>'R3'!E16</f>
        <v>089</v>
      </c>
      <c r="K23" s="459">
        <f>'R3'!F16</f>
        <v>0</v>
      </c>
      <c r="L23" s="460">
        <f>'R3'!G16</f>
        <v>0</v>
      </c>
      <c r="M23" s="424"/>
    </row>
    <row r="24" spans="1:13" ht="12.75">
      <c r="A24" s="423" t="s">
        <v>970</v>
      </c>
      <c r="B24" s="461" t="s">
        <v>992</v>
      </c>
      <c r="C24" s="458" t="str">
        <f>'R1'!H26</f>
        <v>013</v>
      </c>
      <c r="D24" s="462">
        <f>'R1'!I26</f>
        <v>0</v>
      </c>
      <c r="E24" s="462">
        <f>'R1'!J26</f>
        <v>0</v>
      </c>
      <c r="F24" s="462">
        <f>'R1'!K26</f>
        <v>0</v>
      </c>
      <c r="G24" s="463">
        <f>'R1'!L26</f>
        <v>0</v>
      </c>
      <c r="H24" s="456"/>
      <c r="I24" s="461" t="s">
        <v>993</v>
      </c>
      <c r="J24" s="458" t="str">
        <f>'R3'!E17</f>
        <v>090</v>
      </c>
      <c r="K24" s="459">
        <f>'R3'!F17</f>
        <v>0</v>
      </c>
      <c r="L24" s="460">
        <f>'R3'!G17</f>
        <v>0</v>
      </c>
      <c r="M24" s="424"/>
    </row>
    <row r="25" spans="1:13" ht="12.75">
      <c r="A25" s="423" t="s">
        <v>970</v>
      </c>
      <c r="B25" s="461" t="s">
        <v>994</v>
      </c>
      <c r="C25" s="458" t="str">
        <f>'R1'!H27</f>
        <v>014</v>
      </c>
      <c r="D25" s="462">
        <f>'R1'!I27</f>
        <v>0</v>
      </c>
      <c r="E25" s="462">
        <f>'R1'!J27</f>
        <v>0</v>
      </c>
      <c r="F25" s="462">
        <f>'R1'!K27</f>
        <v>0</v>
      </c>
      <c r="G25" s="463">
        <f>'R1'!L27</f>
        <v>0</v>
      </c>
      <c r="H25" s="456"/>
      <c r="I25" s="461" t="s">
        <v>995</v>
      </c>
      <c r="J25" s="458" t="str">
        <f>'R3'!E18</f>
        <v>091</v>
      </c>
      <c r="K25" s="459">
        <f>'R3'!F18</f>
        <v>0</v>
      </c>
      <c r="L25" s="460">
        <f>'R3'!G18</f>
        <v>0</v>
      </c>
      <c r="M25" s="424"/>
    </row>
    <row r="26" spans="1:13" ht="12.75">
      <c r="A26" s="423" t="s">
        <v>970</v>
      </c>
      <c r="B26" s="461" t="s">
        <v>996</v>
      </c>
      <c r="C26" s="458" t="str">
        <f>'R1'!H28</f>
        <v>015</v>
      </c>
      <c r="D26" s="462">
        <f>'R1'!I28</f>
        <v>0</v>
      </c>
      <c r="E26" s="462">
        <f>'R1'!J28</f>
        <v>0</v>
      </c>
      <c r="F26" s="462">
        <f>'R1'!K28</f>
        <v>0</v>
      </c>
      <c r="G26" s="463">
        <f>'R1'!L28</f>
        <v>0</v>
      </c>
      <c r="H26" s="456"/>
      <c r="I26" s="461" t="s">
        <v>997</v>
      </c>
      <c r="J26" s="458" t="str">
        <f>'R3'!E19</f>
        <v>092</v>
      </c>
      <c r="K26" s="459">
        <f>'R3'!F19</f>
        <v>0</v>
      </c>
      <c r="L26" s="460">
        <f>'R3'!G19</f>
        <v>0</v>
      </c>
      <c r="M26" s="424"/>
    </row>
    <row r="27" spans="1:13" ht="12.75">
      <c r="A27" s="423" t="s">
        <v>970</v>
      </c>
      <c r="B27" s="461" t="s">
        <v>9</v>
      </c>
      <c r="C27" s="458" t="str">
        <f>'R1'!H29</f>
        <v>016</v>
      </c>
      <c r="D27" s="462">
        <f>'R1'!I29</f>
        <v>0</v>
      </c>
      <c r="E27" s="462">
        <f>'R1'!J29</f>
        <v>0</v>
      </c>
      <c r="F27" s="462">
        <f>'R1'!K29</f>
        <v>0</v>
      </c>
      <c r="G27" s="463">
        <f>'R1'!L29</f>
        <v>0</v>
      </c>
      <c r="H27" s="456"/>
      <c r="I27" s="461" t="s">
        <v>998</v>
      </c>
      <c r="J27" s="458" t="str">
        <f>'R3'!E20</f>
        <v>093</v>
      </c>
      <c r="K27" s="459">
        <f>'R3'!F20</f>
        <v>0</v>
      </c>
      <c r="L27" s="460">
        <f>'R3'!G20</f>
        <v>0</v>
      </c>
      <c r="M27" s="424"/>
    </row>
    <row r="28" spans="1:13" ht="12.75">
      <c r="A28" s="423" t="s">
        <v>970</v>
      </c>
      <c r="B28" s="461" t="s">
        <v>166</v>
      </c>
      <c r="C28" s="458" t="str">
        <f>'R1'!H30</f>
        <v>017</v>
      </c>
      <c r="D28" s="462">
        <f>'R1'!I30</f>
        <v>0</v>
      </c>
      <c r="E28" s="462">
        <f>'R1'!J30</f>
        <v>0</v>
      </c>
      <c r="F28" s="462">
        <f>'R1'!K30</f>
        <v>0</v>
      </c>
      <c r="G28" s="463">
        <f>'R1'!L30</f>
        <v>0</v>
      </c>
      <c r="H28" s="456"/>
      <c r="I28" s="461" t="s">
        <v>999</v>
      </c>
      <c r="J28" s="458" t="str">
        <f>'R3'!E21</f>
        <v>094</v>
      </c>
      <c r="K28" s="459">
        <f>'R3'!F21</f>
        <v>0</v>
      </c>
      <c r="L28" s="460">
        <f>'R3'!G21</f>
        <v>0</v>
      </c>
      <c r="M28" s="424"/>
    </row>
    <row r="29" spans="1:13" ht="12.75">
      <c r="A29" s="423" t="s">
        <v>970</v>
      </c>
      <c r="B29" s="461" t="s">
        <v>1000</v>
      </c>
      <c r="C29" s="458" t="str">
        <f>'R1'!H31</f>
        <v>018</v>
      </c>
      <c r="D29" s="462">
        <f>'R1'!I31</f>
        <v>0</v>
      </c>
      <c r="E29" s="462">
        <f>'R1'!J31</f>
        <v>0</v>
      </c>
      <c r="F29" s="462">
        <f>'R1'!K31</f>
        <v>0</v>
      </c>
      <c r="G29" s="463">
        <f>'R1'!L31</f>
        <v>0</v>
      </c>
      <c r="H29" s="456"/>
      <c r="I29" s="461" t="s">
        <v>1001</v>
      </c>
      <c r="J29" s="458" t="str">
        <f>'R3'!E22</f>
        <v>095</v>
      </c>
      <c r="K29" s="459">
        <f>'R3'!F22</f>
        <v>0</v>
      </c>
      <c r="L29" s="460">
        <f>'R3'!G22</f>
        <v>0</v>
      </c>
      <c r="M29" s="424"/>
    </row>
    <row r="30" spans="1:13" ht="12.75">
      <c r="A30" s="423" t="s">
        <v>970</v>
      </c>
      <c r="B30" s="461" t="s">
        <v>1002</v>
      </c>
      <c r="C30" s="458" t="str">
        <f>'R1'!H32</f>
        <v>019</v>
      </c>
      <c r="D30" s="462">
        <f>'R1'!I32</f>
        <v>0</v>
      </c>
      <c r="E30" s="462">
        <f>'R1'!J32</f>
        <v>0</v>
      </c>
      <c r="F30" s="462">
        <f>'R1'!K32</f>
        <v>0</v>
      </c>
      <c r="G30" s="463">
        <f>'R1'!L32</f>
        <v>0</v>
      </c>
      <c r="H30" s="456"/>
      <c r="I30" s="461" t="s">
        <v>314</v>
      </c>
      <c r="J30" s="458" t="str">
        <f>'R3'!E23</f>
        <v>096</v>
      </c>
      <c r="K30" s="459">
        <f>'R3'!F23</f>
        <v>0</v>
      </c>
      <c r="L30" s="460">
        <f>'R3'!G23</f>
        <v>0</v>
      </c>
      <c r="M30" s="424"/>
    </row>
    <row r="31" spans="1:13" ht="12.75">
      <c r="A31" s="423" t="s">
        <v>970</v>
      </c>
      <c r="B31" s="461" t="s">
        <v>1003</v>
      </c>
      <c r="C31" s="458" t="str">
        <f>'R1'!H33</f>
        <v>020</v>
      </c>
      <c r="D31" s="462">
        <f>'R1'!I33</f>
        <v>0</v>
      </c>
      <c r="E31" s="462">
        <f>'R1'!J33</f>
        <v>0</v>
      </c>
      <c r="F31" s="462">
        <f>'R1'!K33</f>
        <v>0</v>
      </c>
      <c r="G31" s="463">
        <f>'R1'!L33</f>
        <v>0</v>
      </c>
      <c r="H31" s="456"/>
      <c r="I31" s="461" t="s">
        <v>1004</v>
      </c>
      <c r="J31" s="458" t="str">
        <f>'R3'!E24</f>
        <v>097</v>
      </c>
      <c r="K31" s="459">
        <f>'R3'!F24</f>
        <v>0</v>
      </c>
      <c r="L31" s="460">
        <f>'R3'!G24</f>
        <v>0</v>
      </c>
      <c r="M31" s="424"/>
    </row>
    <row r="32" spans="1:13" ht="12.75">
      <c r="A32" s="423" t="s">
        <v>970</v>
      </c>
      <c r="B32" s="461" t="s">
        <v>10</v>
      </c>
      <c r="C32" s="458" t="str">
        <f>'R1'!H34</f>
        <v>021</v>
      </c>
      <c r="D32" s="462">
        <f>'R1'!I34</f>
        <v>0</v>
      </c>
      <c r="E32" s="462">
        <f>'R1'!J34</f>
        <v>0</v>
      </c>
      <c r="F32" s="462">
        <f>'R1'!K34</f>
        <v>0</v>
      </c>
      <c r="G32" s="463">
        <f>'R1'!L34</f>
        <v>0</v>
      </c>
      <c r="H32" s="456"/>
      <c r="I32" s="461" t="s">
        <v>1005</v>
      </c>
      <c r="J32" s="458" t="str">
        <f>'R3'!E25</f>
        <v>098</v>
      </c>
      <c r="K32" s="459">
        <f>'R3'!F25</f>
        <v>0</v>
      </c>
      <c r="L32" s="460">
        <f>'R3'!G25</f>
        <v>0</v>
      </c>
      <c r="M32" s="424"/>
    </row>
    <row r="33" spans="1:13" ht="12.75">
      <c r="A33" s="423" t="s">
        <v>970</v>
      </c>
      <c r="B33" s="461" t="s">
        <v>193</v>
      </c>
      <c r="C33" s="458" t="str">
        <f>'R1'!H35</f>
        <v>022</v>
      </c>
      <c r="D33" s="462">
        <f>'R1'!I35</f>
        <v>0</v>
      </c>
      <c r="E33" s="462">
        <f>'R1'!J35</f>
        <v>0</v>
      </c>
      <c r="F33" s="462">
        <f>'R1'!K35</f>
        <v>0</v>
      </c>
      <c r="G33" s="463">
        <f>'R1'!L35</f>
        <v>0</v>
      </c>
      <c r="H33" s="456"/>
      <c r="I33" s="461" t="s">
        <v>1006</v>
      </c>
      <c r="J33" s="458" t="str">
        <f>'R3'!E26</f>
        <v>099</v>
      </c>
      <c r="K33" s="459">
        <f>'R3'!F26</f>
        <v>0</v>
      </c>
      <c r="L33" s="460">
        <f>'R3'!G26</f>
        <v>0</v>
      </c>
      <c r="M33" s="424"/>
    </row>
    <row r="34" spans="1:13" ht="12.75">
      <c r="A34" s="423" t="s">
        <v>970</v>
      </c>
      <c r="B34" s="461" t="s">
        <v>165</v>
      </c>
      <c r="C34" s="458" t="str">
        <f>'R1'!H36</f>
        <v>023</v>
      </c>
      <c r="D34" s="462">
        <f>'R1'!I36</f>
        <v>0</v>
      </c>
      <c r="E34" s="462">
        <f>'R1'!J36</f>
        <v>0</v>
      </c>
      <c r="F34" s="462">
        <f>'R1'!K36</f>
        <v>0</v>
      </c>
      <c r="G34" s="463">
        <f>'R1'!L36</f>
        <v>0</v>
      </c>
      <c r="H34" s="456"/>
      <c r="I34" s="461" t="s">
        <v>1007</v>
      </c>
      <c r="J34" s="464" t="str">
        <f>'R3'!E28</f>
        <v>100</v>
      </c>
      <c r="K34" s="459">
        <f>'R3'!F28</f>
        <v>0</v>
      </c>
      <c r="L34" s="460">
        <f>'R3'!G28</f>
        <v>0</v>
      </c>
      <c r="M34" s="424"/>
    </row>
    <row r="35" spans="1:13" ht="12.75">
      <c r="A35" s="423" t="s">
        <v>970</v>
      </c>
      <c r="B35" s="461" t="s">
        <v>1008</v>
      </c>
      <c r="C35" s="458" t="str">
        <f>'R1'!H37</f>
        <v>024</v>
      </c>
      <c r="D35" s="462">
        <f>'R1'!I37</f>
        <v>0</v>
      </c>
      <c r="E35" s="462">
        <f>'R1'!J37</f>
        <v>0</v>
      </c>
      <c r="F35" s="462">
        <f>'R1'!K37</f>
        <v>0</v>
      </c>
      <c r="G35" s="463">
        <f>'R1'!L37</f>
        <v>0</v>
      </c>
      <c r="H35" s="456"/>
      <c r="I35" s="461" t="s">
        <v>1009</v>
      </c>
      <c r="J35" s="464" t="str">
        <f>'R3'!E29</f>
        <v>101</v>
      </c>
      <c r="K35" s="459">
        <f>'R3'!F29</f>
        <v>0</v>
      </c>
      <c r="L35" s="460">
        <f>'R3'!G29</f>
        <v>0</v>
      </c>
      <c r="M35" s="424"/>
    </row>
    <row r="36" spans="1:13" ht="12.75">
      <c r="A36" s="423" t="s">
        <v>970</v>
      </c>
      <c r="B36" s="461" t="s">
        <v>1010</v>
      </c>
      <c r="C36" s="458" t="str">
        <f>'R1'!H38</f>
        <v>025</v>
      </c>
      <c r="D36" s="462">
        <f>'R1'!I38</f>
        <v>0</v>
      </c>
      <c r="E36" s="462">
        <f>'R1'!J38</f>
        <v>0</v>
      </c>
      <c r="F36" s="462">
        <f>'R1'!K38</f>
        <v>0</v>
      </c>
      <c r="G36" s="463">
        <f>'R1'!L38</f>
        <v>0</v>
      </c>
      <c r="H36" s="456"/>
      <c r="I36" s="461" t="s">
        <v>1011</v>
      </c>
      <c r="J36" s="464" t="str">
        <f>'R3'!E30</f>
        <v>102</v>
      </c>
      <c r="K36" s="459">
        <f>'R3'!F30</f>
        <v>0</v>
      </c>
      <c r="L36" s="460">
        <f>'R3'!G30</f>
        <v>0</v>
      </c>
      <c r="M36" s="424"/>
    </row>
    <row r="37" spans="1:13" ht="12.75">
      <c r="A37" s="423" t="s">
        <v>970</v>
      </c>
      <c r="B37" s="461" t="s">
        <v>1012</v>
      </c>
      <c r="C37" s="458" t="str">
        <f>'R1'!H39</f>
        <v>026</v>
      </c>
      <c r="D37" s="462">
        <f>'R1'!I39</f>
        <v>0</v>
      </c>
      <c r="E37" s="462">
        <f>'R1'!J39</f>
        <v>0</v>
      </c>
      <c r="F37" s="462">
        <f>'R1'!K39</f>
        <v>0</v>
      </c>
      <c r="G37" s="463">
        <f>'R1'!L39</f>
        <v>0</v>
      </c>
      <c r="H37" s="456"/>
      <c r="I37" s="461" t="s">
        <v>1013</v>
      </c>
      <c r="J37" s="464" t="str">
        <f>'R3'!E31</f>
        <v>103</v>
      </c>
      <c r="K37" s="459">
        <f>'R3'!F31</f>
        <v>0</v>
      </c>
      <c r="L37" s="460">
        <f>'R3'!G31</f>
        <v>0</v>
      </c>
      <c r="M37" s="424"/>
    </row>
    <row r="38" spans="1:13" ht="12.75">
      <c r="A38" s="423" t="s">
        <v>970</v>
      </c>
      <c r="B38" s="461" t="s">
        <v>1014</v>
      </c>
      <c r="C38" s="458" t="str">
        <f>'R1'!H40</f>
        <v>027</v>
      </c>
      <c r="D38" s="462">
        <f>'R1'!I40</f>
        <v>0</v>
      </c>
      <c r="E38" s="462">
        <f>'R1'!J40</f>
        <v>0</v>
      </c>
      <c r="F38" s="462">
        <f>'R1'!K40</f>
        <v>0</v>
      </c>
      <c r="G38" s="463">
        <f>'R1'!L40</f>
        <v>0</v>
      </c>
      <c r="H38" s="456"/>
      <c r="I38" s="461" t="s">
        <v>169</v>
      </c>
      <c r="J38" s="464" t="str">
        <f>'R3'!E32</f>
        <v>104</v>
      </c>
      <c r="K38" s="459">
        <f>'R3'!F32</f>
        <v>0</v>
      </c>
      <c r="L38" s="460">
        <f>'R3'!G32</f>
        <v>0</v>
      </c>
      <c r="M38" s="424"/>
    </row>
    <row r="39" spans="1:13" ht="12.75">
      <c r="A39" s="423" t="s">
        <v>970</v>
      </c>
      <c r="B39" s="461" t="s">
        <v>1015</v>
      </c>
      <c r="C39" s="458" t="str">
        <f>'R1'!H41</f>
        <v>028</v>
      </c>
      <c r="D39" s="462">
        <f>'R1'!I41</f>
        <v>0</v>
      </c>
      <c r="E39" s="462">
        <f>'R1'!J41</f>
        <v>0</v>
      </c>
      <c r="F39" s="462">
        <f>'R1'!K41</f>
        <v>0</v>
      </c>
      <c r="G39" s="463">
        <f>'R1'!L41</f>
        <v>0</v>
      </c>
      <c r="H39" s="456"/>
      <c r="I39" s="461" t="s">
        <v>179</v>
      </c>
      <c r="J39" s="464" t="str">
        <f>'R3'!E33</f>
        <v>105</v>
      </c>
      <c r="K39" s="459">
        <f>'R3'!F33</f>
        <v>0</v>
      </c>
      <c r="L39" s="460">
        <f>'R3'!G33</f>
        <v>0</v>
      </c>
      <c r="M39" s="424"/>
    </row>
    <row r="40" spans="1:13" ht="12.75">
      <c r="A40" s="423" t="s">
        <v>970</v>
      </c>
      <c r="B40" s="461" t="s">
        <v>1016</v>
      </c>
      <c r="C40" s="458" t="str">
        <f>'R1'!H42</f>
        <v>029</v>
      </c>
      <c r="D40" s="462">
        <f>'R1'!I42</f>
        <v>0</v>
      </c>
      <c r="E40" s="462">
        <f>'R1'!J42</f>
        <v>0</v>
      </c>
      <c r="F40" s="462">
        <f>'R1'!K42</f>
        <v>0</v>
      </c>
      <c r="G40" s="463">
        <f>'R1'!L42</f>
        <v>0</v>
      </c>
      <c r="H40" s="456"/>
      <c r="I40" s="461" t="s">
        <v>78</v>
      </c>
      <c r="J40" s="464" t="str">
        <f>'R3'!E34</f>
        <v>106</v>
      </c>
      <c r="K40" s="459">
        <f>'R3'!F34</f>
        <v>0</v>
      </c>
      <c r="L40" s="460">
        <f>'R3'!G34</f>
        <v>0</v>
      </c>
      <c r="M40" s="424"/>
    </row>
    <row r="41" spans="1:13" ht="12.75">
      <c r="A41" s="423" t="s">
        <v>970</v>
      </c>
      <c r="B41" s="461" t="s">
        <v>1017</v>
      </c>
      <c r="C41" s="458" t="str">
        <f>'R1'!H43</f>
        <v>030</v>
      </c>
      <c r="D41" s="462">
        <f>'R1'!I43</f>
        <v>0</v>
      </c>
      <c r="E41" s="462">
        <f>'R1'!J43</f>
        <v>0</v>
      </c>
      <c r="F41" s="462">
        <f>'R1'!K43</f>
        <v>0</v>
      </c>
      <c r="G41" s="463">
        <f>'R1'!L43</f>
        <v>0</v>
      </c>
      <c r="H41" s="456"/>
      <c r="I41" s="461" t="s">
        <v>1018</v>
      </c>
      <c r="J41" s="464" t="str">
        <f>'R3'!E35</f>
        <v>107</v>
      </c>
      <c r="K41" s="459">
        <f>'R3'!F35</f>
        <v>0</v>
      </c>
      <c r="L41" s="460">
        <f>'R3'!G35</f>
        <v>0</v>
      </c>
      <c r="M41" s="424"/>
    </row>
    <row r="42" spans="1:13" ht="12.75">
      <c r="A42" s="423" t="s">
        <v>970</v>
      </c>
      <c r="B42" s="461" t="s">
        <v>1019</v>
      </c>
      <c r="C42" s="458" t="str">
        <f>'R1'!H44</f>
        <v>031</v>
      </c>
      <c r="D42" s="462">
        <f>'R1'!I44</f>
        <v>0</v>
      </c>
      <c r="E42" s="462">
        <f>'R1'!J44</f>
        <v>0</v>
      </c>
      <c r="F42" s="462">
        <f>'R1'!K44</f>
        <v>0</v>
      </c>
      <c r="G42" s="463">
        <f>'R1'!L44</f>
        <v>0</v>
      </c>
      <c r="H42" s="456"/>
      <c r="I42" s="461" t="s">
        <v>1020</v>
      </c>
      <c r="J42" s="464" t="str">
        <f>'R3'!E36</f>
        <v>108</v>
      </c>
      <c r="K42" s="459">
        <f>'R3'!F36</f>
        <v>0</v>
      </c>
      <c r="L42" s="460">
        <f>'R3'!G36</f>
        <v>0</v>
      </c>
      <c r="M42" s="424"/>
    </row>
    <row r="43" spans="1:13" ht="12.75">
      <c r="A43" s="423" t="s">
        <v>970</v>
      </c>
      <c r="B43" s="461" t="s">
        <v>187</v>
      </c>
      <c r="C43" s="458" t="str">
        <f>'R1'!H45</f>
        <v>032</v>
      </c>
      <c r="D43" s="462">
        <f>'R1'!I45</f>
        <v>0</v>
      </c>
      <c r="E43" s="462">
        <f>'R1'!J45</f>
        <v>0</v>
      </c>
      <c r="F43" s="462">
        <f>'R1'!K45</f>
        <v>0</v>
      </c>
      <c r="G43" s="463">
        <f>'R1'!L45</f>
        <v>0</v>
      </c>
      <c r="H43" s="456"/>
      <c r="I43" s="461" t="s">
        <v>1021</v>
      </c>
      <c r="J43" s="464" t="str">
        <f>'R3'!E37</f>
        <v>109</v>
      </c>
      <c r="K43" s="459">
        <f>'R3'!F37</f>
        <v>0</v>
      </c>
      <c r="L43" s="460">
        <f>'R3'!G37</f>
        <v>0</v>
      </c>
      <c r="M43" s="424"/>
    </row>
    <row r="44" spans="1:13" ht="12.75">
      <c r="A44" s="423" t="s">
        <v>970</v>
      </c>
      <c r="B44" s="461" t="s">
        <v>1022</v>
      </c>
      <c r="C44" s="458" t="str">
        <f>'R1'!H46</f>
        <v>033</v>
      </c>
      <c r="D44" s="462">
        <f>'R1'!I46</f>
        <v>0</v>
      </c>
      <c r="E44" s="462">
        <f>'R1'!J46</f>
        <v>0</v>
      </c>
      <c r="F44" s="462">
        <f>'R1'!K46</f>
        <v>0</v>
      </c>
      <c r="G44" s="463">
        <f>'R1'!L46</f>
        <v>0</v>
      </c>
      <c r="H44" s="456"/>
      <c r="I44" s="461" t="s">
        <v>1023</v>
      </c>
      <c r="J44" s="464" t="str">
        <f>'R3'!E38</f>
        <v>110</v>
      </c>
      <c r="K44" s="459">
        <f>'R3'!F38</f>
        <v>0</v>
      </c>
      <c r="L44" s="460">
        <f>'R3'!G38</f>
        <v>0</v>
      </c>
      <c r="M44" s="424"/>
    </row>
    <row r="45" spans="1:13" ht="12.75">
      <c r="A45" s="423" t="s">
        <v>970</v>
      </c>
      <c r="B45" s="461" t="s">
        <v>1024</v>
      </c>
      <c r="C45" s="458" t="str">
        <f>'R1'!H47</f>
        <v>034</v>
      </c>
      <c r="D45" s="462">
        <f>'R1'!I47</f>
        <v>0</v>
      </c>
      <c r="E45" s="462">
        <f>'R1'!J47</f>
        <v>0</v>
      </c>
      <c r="F45" s="462">
        <f>'R1'!K47</f>
        <v>0</v>
      </c>
      <c r="G45" s="463">
        <f>'R1'!L47</f>
        <v>0</v>
      </c>
      <c r="H45" s="456"/>
      <c r="I45" s="461" t="s">
        <v>1025</v>
      </c>
      <c r="J45" s="464" t="str">
        <f>'R3'!E39</f>
        <v>111</v>
      </c>
      <c r="K45" s="459">
        <f>'R3'!F39</f>
        <v>0</v>
      </c>
      <c r="L45" s="460">
        <f>'R3'!G39</f>
        <v>0</v>
      </c>
      <c r="M45" s="424"/>
    </row>
    <row r="46" spans="1:13" ht="12.75">
      <c r="A46" s="423" t="s">
        <v>970</v>
      </c>
      <c r="B46" s="461" t="s">
        <v>177</v>
      </c>
      <c r="C46" s="458" t="str">
        <f>'R1'!H48</f>
        <v>035</v>
      </c>
      <c r="D46" s="462">
        <f>'R1'!I48</f>
        <v>0</v>
      </c>
      <c r="E46" s="462">
        <f>'R1'!J48</f>
        <v>0</v>
      </c>
      <c r="F46" s="462">
        <f>'R1'!K48</f>
        <v>0</v>
      </c>
      <c r="G46" s="463">
        <f>'R1'!L48</f>
        <v>0</v>
      </c>
      <c r="H46" s="456"/>
      <c r="I46" s="461" t="s">
        <v>1026</v>
      </c>
      <c r="J46" s="464" t="str">
        <f>'R3'!E40</f>
        <v>112</v>
      </c>
      <c r="K46" s="459">
        <f>'R3'!F40</f>
        <v>0</v>
      </c>
      <c r="L46" s="460">
        <f>'R3'!G40</f>
        <v>0</v>
      </c>
      <c r="M46" s="424"/>
    </row>
    <row r="47" spans="1:13" ht="12.75">
      <c r="A47" s="423" t="s">
        <v>970</v>
      </c>
      <c r="B47" s="461" t="s">
        <v>1027</v>
      </c>
      <c r="C47" s="458" t="str">
        <f>'R1'!H49</f>
        <v>036</v>
      </c>
      <c r="D47" s="462">
        <f>'R1'!I49</f>
        <v>0</v>
      </c>
      <c r="E47" s="462">
        <f>'R1'!J49</f>
        <v>0</v>
      </c>
      <c r="F47" s="462">
        <f>'R1'!K49</f>
        <v>0</v>
      </c>
      <c r="G47" s="463">
        <f>'R1'!L49</f>
        <v>0</v>
      </c>
      <c r="H47" s="456"/>
      <c r="I47" s="461" t="s">
        <v>1028</v>
      </c>
      <c r="J47" s="464" t="str">
        <f>'R3'!E41</f>
        <v>113</v>
      </c>
      <c r="K47" s="459">
        <f>'R3'!F41</f>
        <v>0</v>
      </c>
      <c r="L47" s="460">
        <f>'R3'!G41</f>
        <v>0</v>
      </c>
      <c r="M47" s="424"/>
    </row>
    <row r="48" spans="1:13" ht="12.75">
      <c r="A48" s="423" t="s">
        <v>970</v>
      </c>
      <c r="B48" s="461" t="s">
        <v>1029</v>
      </c>
      <c r="C48" s="464" t="str">
        <f>'R2'!E6</f>
        <v>037</v>
      </c>
      <c r="D48" s="465">
        <f>'R2'!F6</f>
        <v>0</v>
      </c>
      <c r="E48" s="465">
        <f>'R2'!G6</f>
        <v>0</v>
      </c>
      <c r="F48" s="465">
        <f>'R2'!H6</f>
        <v>0</v>
      </c>
      <c r="G48" s="466">
        <f>'R2'!I6</f>
        <v>0</v>
      </c>
      <c r="H48" s="456"/>
      <c r="I48" s="461" t="s">
        <v>1030</v>
      </c>
      <c r="J48" s="464" t="str">
        <f>'R3'!E42</f>
        <v>114</v>
      </c>
      <c r="K48" s="459">
        <f>'R3'!F42</f>
        <v>0</v>
      </c>
      <c r="L48" s="460">
        <f>'R3'!G42</f>
        <v>0</v>
      </c>
      <c r="M48" s="424"/>
    </row>
    <row r="49" spans="1:13" ht="12.75">
      <c r="A49" s="423" t="s">
        <v>970</v>
      </c>
      <c r="B49" s="461" t="s">
        <v>1031</v>
      </c>
      <c r="C49" s="464" t="str">
        <f>'R2'!E7</f>
        <v>038</v>
      </c>
      <c r="D49" s="465">
        <f>'R2'!F7</f>
        <v>0</v>
      </c>
      <c r="E49" s="465">
        <f>'R2'!G7</f>
        <v>0</v>
      </c>
      <c r="F49" s="465">
        <f>'R2'!H7</f>
        <v>0</v>
      </c>
      <c r="G49" s="466">
        <f>'R2'!I7</f>
        <v>0</v>
      </c>
      <c r="H49" s="456"/>
      <c r="I49" s="461" t="s">
        <v>1032</v>
      </c>
      <c r="J49" s="464" t="str">
        <f>'R3'!E43</f>
        <v>115</v>
      </c>
      <c r="K49" s="459">
        <f>'R3'!F43</f>
        <v>0</v>
      </c>
      <c r="L49" s="460">
        <f>'R3'!G43</f>
        <v>0</v>
      </c>
      <c r="M49" s="424"/>
    </row>
    <row r="50" spans="1:13" ht="12.75">
      <c r="A50" s="423" t="s">
        <v>970</v>
      </c>
      <c r="B50" s="461" t="s">
        <v>1033</v>
      </c>
      <c r="C50" s="464" t="str">
        <f>'R2'!E8</f>
        <v>039</v>
      </c>
      <c r="D50" s="465">
        <f>'R2'!F8</f>
        <v>0</v>
      </c>
      <c r="E50" s="465">
        <f>'R2'!G8</f>
        <v>0</v>
      </c>
      <c r="F50" s="465">
        <f>'R2'!H8</f>
        <v>0</v>
      </c>
      <c r="G50" s="466">
        <f>'R2'!I8</f>
        <v>0</v>
      </c>
      <c r="H50" s="456"/>
      <c r="I50" s="461" t="s">
        <v>1034</v>
      </c>
      <c r="J50" s="464" t="str">
        <f>'R3'!E44</f>
        <v>116</v>
      </c>
      <c r="K50" s="459">
        <f>'R3'!F44</f>
        <v>0</v>
      </c>
      <c r="L50" s="460">
        <f>'R3'!G44</f>
        <v>0</v>
      </c>
      <c r="M50" s="424"/>
    </row>
    <row r="51" spans="1:13" ht="12.75">
      <c r="A51" s="423" t="s">
        <v>970</v>
      </c>
      <c r="B51" s="461" t="s">
        <v>1035</v>
      </c>
      <c r="C51" s="464" t="str">
        <f>'R2'!E9</f>
        <v>040</v>
      </c>
      <c r="D51" s="465">
        <f>'R2'!F9</f>
        <v>0</v>
      </c>
      <c r="E51" s="465">
        <f>'R2'!G9</f>
        <v>0</v>
      </c>
      <c r="F51" s="465">
        <f>'R2'!H9</f>
        <v>0</v>
      </c>
      <c r="G51" s="466">
        <f>'R2'!I9</f>
        <v>0</v>
      </c>
      <c r="H51" s="456"/>
      <c r="I51" s="461" t="s">
        <v>1036</v>
      </c>
      <c r="J51" s="464" t="str">
        <f>'R3'!E45</f>
        <v>117</v>
      </c>
      <c r="K51" s="459">
        <f>'R3'!F45</f>
        <v>0</v>
      </c>
      <c r="L51" s="460">
        <f>'R3'!G45</f>
        <v>0</v>
      </c>
      <c r="M51" s="424"/>
    </row>
    <row r="52" spans="1:13" ht="12.75">
      <c r="A52" s="423" t="s">
        <v>970</v>
      </c>
      <c r="B52" s="461" t="s">
        <v>1037</v>
      </c>
      <c r="C52" s="464" t="str">
        <f>'R2'!E10</f>
        <v>041</v>
      </c>
      <c r="D52" s="465">
        <f>'R2'!F10</f>
        <v>0</v>
      </c>
      <c r="E52" s="465">
        <f>'R2'!G10</f>
        <v>0</v>
      </c>
      <c r="F52" s="465">
        <f>'R2'!H10</f>
        <v>0</v>
      </c>
      <c r="G52" s="466">
        <f>'R2'!I10</f>
        <v>0</v>
      </c>
      <c r="H52" s="456"/>
      <c r="I52" s="461" t="s">
        <v>1038</v>
      </c>
      <c r="J52" s="464" t="str">
        <f>'R3'!E46</f>
        <v>118</v>
      </c>
      <c r="K52" s="459">
        <f>'R3'!F46</f>
        <v>0</v>
      </c>
      <c r="L52" s="460">
        <f>'R3'!G46</f>
        <v>0</v>
      </c>
      <c r="M52" s="424"/>
    </row>
    <row r="53" spans="1:13" ht="12.75">
      <c r="A53" s="423" t="s">
        <v>970</v>
      </c>
      <c r="B53" s="461" t="s">
        <v>42</v>
      </c>
      <c r="C53" s="464" t="str">
        <f>'R2'!E11</f>
        <v>042</v>
      </c>
      <c r="D53" s="465">
        <f>'R2'!F11</f>
        <v>0</v>
      </c>
      <c r="E53" s="465">
        <f>'R2'!G11</f>
        <v>0</v>
      </c>
      <c r="F53" s="465">
        <f>'R2'!H11</f>
        <v>0</v>
      </c>
      <c r="G53" s="466">
        <f>'R2'!I11</f>
        <v>0</v>
      </c>
      <c r="H53" s="456"/>
      <c r="I53" s="461" t="s">
        <v>1039</v>
      </c>
      <c r="J53" s="464" t="str">
        <f>'R3'!E47</f>
        <v>119</v>
      </c>
      <c r="K53" s="459">
        <f>'R3'!F47</f>
        <v>0</v>
      </c>
      <c r="L53" s="460">
        <f>'R3'!G47</f>
        <v>0</v>
      </c>
      <c r="M53" s="424"/>
    </row>
    <row r="54" spans="1:13" ht="12.75">
      <c r="A54" s="423" t="s">
        <v>970</v>
      </c>
      <c r="B54" s="461" t="s">
        <v>1040</v>
      </c>
      <c r="C54" s="464" t="str">
        <f>'R2'!E12</f>
        <v>043</v>
      </c>
      <c r="D54" s="465">
        <f>'R2'!F12</f>
        <v>0</v>
      </c>
      <c r="E54" s="465">
        <f>'R2'!G12</f>
        <v>0</v>
      </c>
      <c r="F54" s="465">
        <f>'R2'!H12</f>
        <v>0</v>
      </c>
      <c r="G54" s="466">
        <f>'R2'!I12</f>
        <v>0</v>
      </c>
      <c r="H54" s="456"/>
      <c r="I54" s="461" t="s">
        <v>1041</v>
      </c>
      <c r="J54" s="464" t="str">
        <f>'R3'!E48</f>
        <v>120</v>
      </c>
      <c r="K54" s="459">
        <f>'R3'!F48</f>
        <v>0</v>
      </c>
      <c r="L54" s="460">
        <f>'R3'!G48</f>
        <v>0</v>
      </c>
      <c r="M54" s="424"/>
    </row>
    <row r="55" spans="1:13" ht="12.75">
      <c r="A55" s="423" t="s">
        <v>970</v>
      </c>
      <c r="B55" s="461" t="s">
        <v>192</v>
      </c>
      <c r="C55" s="464" t="str">
        <f>'R2'!E13</f>
        <v>044</v>
      </c>
      <c r="D55" s="465">
        <f>'R2'!F13</f>
        <v>0</v>
      </c>
      <c r="E55" s="465">
        <f>'R2'!G13</f>
        <v>0</v>
      </c>
      <c r="F55" s="465">
        <f>'R2'!H13</f>
        <v>0</v>
      </c>
      <c r="G55" s="466">
        <f>'R2'!I13</f>
        <v>0</v>
      </c>
      <c r="H55" s="456"/>
      <c r="I55" s="461" t="s">
        <v>1042</v>
      </c>
      <c r="J55" s="464" t="str">
        <f>'R3'!E49</f>
        <v>121</v>
      </c>
      <c r="K55" s="459">
        <f>'R3'!F49</f>
        <v>0</v>
      </c>
      <c r="L55" s="460">
        <f>'R3'!G49</f>
        <v>0</v>
      </c>
      <c r="M55" s="424"/>
    </row>
    <row r="56" spans="1:13" ht="12.75">
      <c r="A56" s="423" t="s">
        <v>970</v>
      </c>
      <c r="B56" s="461" t="s">
        <v>1043</v>
      </c>
      <c r="C56" s="464" t="str">
        <f>'R2'!E14</f>
        <v>045</v>
      </c>
      <c r="D56" s="465">
        <f>'R2'!F14</f>
        <v>0</v>
      </c>
      <c r="E56" s="465">
        <f>'R2'!G14</f>
        <v>0</v>
      </c>
      <c r="F56" s="465">
        <f>'R2'!H14</f>
        <v>0</v>
      </c>
      <c r="G56" s="466">
        <f>'R2'!I14</f>
        <v>0</v>
      </c>
      <c r="H56" s="456"/>
      <c r="I56" s="461" t="s">
        <v>1044</v>
      </c>
      <c r="J56" s="464" t="str">
        <f>'R3'!E50</f>
        <v>122</v>
      </c>
      <c r="K56" s="459">
        <f>'R3'!F50</f>
        <v>0</v>
      </c>
      <c r="L56" s="460">
        <f>'R3'!G50</f>
        <v>0</v>
      </c>
      <c r="M56" s="424"/>
    </row>
    <row r="57" spans="1:13" ht="12.75">
      <c r="A57" s="423" t="s">
        <v>970</v>
      </c>
      <c r="B57" s="461" t="s">
        <v>1045</v>
      </c>
      <c r="C57" s="464" t="str">
        <f>'R2'!E15</f>
        <v>046</v>
      </c>
      <c r="D57" s="465">
        <f>'R2'!F15</f>
        <v>0</v>
      </c>
      <c r="E57" s="465">
        <f>'R2'!G15</f>
        <v>0</v>
      </c>
      <c r="F57" s="465">
        <f>'R2'!H15</f>
        <v>0</v>
      </c>
      <c r="G57" s="466">
        <f>'R2'!I15</f>
        <v>0</v>
      </c>
      <c r="H57" s="456"/>
      <c r="I57" s="461" t="s">
        <v>1046</v>
      </c>
      <c r="J57" s="464">
        <f>+'R4'!F5</f>
        <v>123</v>
      </c>
      <c r="K57" s="459">
        <f>'R4'!G5</f>
        <v>0</v>
      </c>
      <c r="L57" s="460">
        <f>'R4'!H5</f>
        <v>0</v>
      </c>
      <c r="M57" s="424"/>
    </row>
    <row r="58" spans="1:13" ht="12.75">
      <c r="A58" s="423" t="s">
        <v>970</v>
      </c>
      <c r="B58" s="461" t="s">
        <v>1047</v>
      </c>
      <c r="C58" s="464" t="str">
        <f>'R2'!E16</f>
        <v>047</v>
      </c>
      <c r="D58" s="465">
        <f>'R2'!F16</f>
        <v>0</v>
      </c>
      <c r="E58" s="465">
        <f>'R2'!G16</f>
        <v>0</v>
      </c>
      <c r="F58" s="465">
        <f>'R2'!H16</f>
        <v>0</v>
      </c>
      <c r="G58" s="466">
        <f>'R2'!I16</f>
        <v>0</v>
      </c>
      <c r="H58" s="456"/>
      <c r="I58" s="461" t="s">
        <v>1021</v>
      </c>
      <c r="J58" s="464">
        <f>+'R4'!F6</f>
        <v>124</v>
      </c>
      <c r="K58" s="459">
        <f>'R4'!G6</f>
        <v>0</v>
      </c>
      <c r="L58" s="460">
        <f>'R4'!H6</f>
        <v>0</v>
      </c>
      <c r="M58" s="424"/>
    </row>
    <row r="59" spans="1:13" ht="12.75">
      <c r="A59" s="423" t="s">
        <v>970</v>
      </c>
      <c r="B59" s="461" t="s">
        <v>1048</v>
      </c>
      <c r="C59" s="464" t="str">
        <f>'R2'!E17</f>
        <v>048</v>
      </c>
      <c r="D59" s="465">
        <f>'R2'!F17</f>
        <v>0</v>
      </c>
      <c r="E59" s="465">
        <f>'R2'!G17</f>
        <v>0</v>
      </c>
      <c r="F59" s="465">
        <f>'R2'!H17</f>
        <v>0</v>
      </c>
      <c r="G59" s="466">
        <f>'R2'!I17</f>
        <v>0</v>
      </c>
      <c r="H59" s="456"/>
      <c r="I59" s="461" t="s">
        <v>1023</v>
      </c>
      <c r="J59" s="464">
        <f>+'R4'!F7</f>
        <v>125</v>
      </c>
      <c r="K59" s="459">
        <f>'R4'!G7</f>
        <v>0</v>
      </c>
      <c r="L59" s="460">
        <f>'R4'!H7</f>
        <v>0</v>
      </c>
      <c r="M59" s="424"/>
    </row>
    <row r="60" spans="1:13" ht="12.75">
      <c r="A60" s="423" t="s">
        <v>970</v>
      </c>
      <c r="B60" s="461" t="s">
        <v>1049</v>
      </c>
      <c r="C60" s="464" t="str">
        <f>'R2'!E18</f>
        <v>049</v>
      </c>
      <c r="D60" s="465">
        <f>'R2'!F18</f>
        <v>0</v>
      </c>
      <c r="E60" s="465">
        <f>'R2'!G18</f>
        <v>0</v>
      </c>
      <c r="F60" s="465">
        <f>'R2'!H18</f>
        <v>0</v>
      </c>
      <c r="G60" s="466">
        <f>'R2'!I18</f>
        <v>0</v>
      </c>
      <c r="H60" s="456"/>
      <c r="I60" s="461" t="s">
        <v>1025</v>
      </c>
      <c r="J60" s="464">
        <f>+'R4'!F8</f>
        <v>126</v>
      </c>
      <c r="K60" s="459">
        <f>'R4'!G8</f>
        <v>0</v>
      </c>
      <c r="L60" s="460">
        <f>'R4'!H8</f>
        <v>0</v>
      </c>
      <c r="M60" s="424"/>
    </row>
    <row r="61" spans="1:13" ht="12.75">
      <c r="A61" s="423" t="s">
        <v>970</v>
      </c>
      <c r="B61" s="461" t="s">
        <v>1050</v>
      </c>
      <c r="C61" s="464" t="str">
        <f>'R2'!E19</f>
        <v>050</v>
      </c>
      <c r="D61" s="465">
        <f>'R2'!F19</f>
        <v>0</v>
      </c>
      <c r="E61" s="465">
        <f>'R2'!G19</f>
        <v>0</v>
      </c>
      <c r="F61" s="465">
        <f>'R2'!H19</f>
        <v>0</v>
      </c>
      <c r="G61" s="466">
        <f>'R2'!I19</f>
        <v>0</v>
      </c>
      <c r="H61" s="456"/>
      <c r="I61" s="461" t="s">
        <v>1026</v>
      </c>
      <c r="J61" s="464">
        <f>+'R4'!F9</f>
        <v>127</v>
      </c>
      <c r="K61" s="459">
        <f>'R4'!G9</f>
        <v>0</v>
      </c>
      <c r="L61" s="460">
        <f>'R4'!H9</f>
        <v>0</v>
      </c>
      <c r="M61" s="424"/>
    </row>
    <row r="62" spans="1:13" ht="12.75">
      <c r="A62" s="423" t="s">
        <v>970</v>
      </c>
      <c r="B62" s="461" t="s">
        <v>1051</v>
      </c>
      <c r="C62" s="464" t="str">
        <f>'R2'!E20</f>
        <v>051</v>
      </c>
      <c r="D62" s="465">
        <f>'R2'!F20</f>
        <v>0</v>
      </c>
      <c r="E62" s="465">
        <f>'R2'!G20</f>
        <v>0</v>
      </c>
      <c r="F62" s="465">
        <f>'R2'!H20</f>
        <v>0</v>
      </c>
      <c r="G62" s="466">
        <f>'R2'!I20</f>
        <v>0</v>
      </c>
      <c r="H62" s="456"/>
      <c r="I62" s="461" t="s">
        <v>1052</v>
      </c>
      <c r="J62" s="464">
        <f>+'R4'!F10</f>
        <v>128</v>
      </c>
      <c r="K62" s="459">
        <f>'R4'!G10</f>
        <v>0</v>
      </c>
      <c r="L62" s="460">
        <f>'R4'!H10</f>
        <v>0</v>
      </c>
      <c r="M62" s="424"/>
    </row>
    <row r="63" spans="1:13" ht="12.75">
      <c r="A63" s="423" t="s">
        <v>970</v>
      </c>
      <c r="B63" s="461" t="s">
        <v>1053</v>
      </c>
      <c r="C63" s="464" t="str">
        <f>'R2'!E21</f>
        <v>052</v>
      </c>
      <c r="D63" s="465">
        <f>'R2'!F21</f>
        <v>0</v>
      </c>
      <c r="E63" s="465">
        <f>'R2'!G21</f>
        <v>0</v>
      </c>
      <c r="F63" s="465">
        <f>'R2'!H21</f>
        <v>0</v>
      </c>
      <c r="G63" s="466">
        <f>'R2'!I21</f>
        <v>0</v>
      </c>
      <c r="H63" s="456"/>
      <c r="I63" s="461" t="s">
        <v>1030</v>
      </c>
      <c r="J63" s="464">
        <f>+'R4'!F11</f>
        <v>129</v>
      </c>
      <c r="K63" s="459">
        <f>'R4'!G11</f>
        <v>0</v>
      </c>
      <c r="L63" s="460">
        <f>'R4'!H11</f>
        <v>0</v>
      </c>
      <c r="M63" s="424"/>
    </row>
    <row r="64" spans="1:13" ht="12.75">
      <c r="A64" s="423" t="s">
        <v>970</v>
      </c>
      <c r="B64" s="461" t="s">
        <v>1054</v>
      </c>
      <c r="C64" s="464" t="str">
        <f>'R2'!E22</f>
        <v>053</v>
      </c>
      <c r="D64" s="465">
        <f>'R2'!F22</f>
        <v>0</v>
      </c>
      <c r="E64" s="465">
        <f>'R2'!G22</f>
        <v>0</v>
      </c>
      <c r="F64" s="465">
        <f>'R2'!H22</f>
        <v>0</v>
      </c>
      <c r="G64" s="466">
        <f>'R2'!I22</f>
        <v>0</v>
      </c>
      <c r="H64" s="456"/>
      <c r="I64" s="461" t="s">
        <v>1055</v>
      </c>
      <c r="J64" s="464">
        <f>+'R4'!F12</f>
        <v>130</v>
      </c>
      <c r="K64" s="459">
        <f>'R4'!G12</f>
        <v>0</v>
      </c>
      <c r="L64" s="460">
        <f>'R4'!H12</f>
        <v>0</v>
      </c>
      <c r="M64" s="424"/>
    </row>
    <row r="65" spans="1:13" ht="12.75">
      <c r="A65" s="423" t="s">
        <v>970</v>
      </c>
      <c r="B65" s="461" t="s">
        <v>1056</v>
      </c>
      <c r="C65" s="464" t="str">
        <f>'R2'!E23</f>
        <v>054</v>
      </c>
      <c r="D65" s="465">
        <f>'R2'!F23</f>
        <v>0</v>
      </c>
      <c r="E65" s="465">
        <f>'R2'!G23</f>
        <v>0</v>
      </c>
      <c r="F65" s="465">
        <f>'R2'!H23</f>
        <v>0</v>
      </c>
      <c r="G65" s="466">
        <f>'R2'!I23</f>
        <v>0</v>
      </c>
      <c r="H65" s="456"/>
      <c r="I65" s="461" t="s">
        <v>1034</v>
      </c>
      <c r="J65" s="464">
        <f>+'R4'!F13</f>
        <v>131</v>
      </c>
      <c r="K65" s="459">
        <f>'R4'!G13</f>
        <v>0</v>
      </c>
      <c r="L65" s="460">
        <f>'R4'!H13</f>
        <v>0</v>
      </c>
      <c r="M65" s="424"/>
    </row>
    <row r="66" spans="1:13" ht="12.75">
      <c r="A66" s="423" t="s">
        <v>970</v>
      </c>
      <c r="B66" s="461" t="s">
        <v>1057</v>
      </c>
      <c r="C66" s="464" t="str">
        <f>'R2'!E24</f>
        <v>055</v>
      </c>
      <c r="D66" s="465">
        <f>'R2'!F24</f>
        <v>0</v>
      </c>
      <c r="E66" s="465">
        <f>'R2'!G24</f>
        <v>0</v>
      </c>
      <c r="F66" s="465">
        <f>'R2'!H24</f>
        <v>0</v>
      </c>
      <c r="G66" s="466">
        <f>'R2'!I24</f>
        <v>0</v>
      </c>
      <c r="H66" s="456"/>
      <c r="I66" s="461" t="s">
        <v>1036</v>
      </c>
      <c r="J66" s="464">
        <f>+'R4'!F14</f>
        <v>132</v>
      </c>
      <c r="K66" s="459">
        <f>'R4'!G14</f>
        <v>0</v>
      </c>
      <c r="L66" s="460">
        <f>'R4'!H14</f>
        <v>0</v>
      </c>
      <c r="M66" s="424"/>
    </row>
    <row r="67" spans="1:13" ht="12.75">
      <c r="A67" s="423" t="s">
        <v>970</v>
      </c>
      <c r="B67" s="461" t="s">
        <v>1058</v>
      </c>
      <c r="C67" s="464" t="str">
        <f>'R2'!E25</f>
        <v>056</v>
      </c>
      <c r="D67" s="465">
        <f>'R2'!F25</f>
        <v>0</v>
      </c>
      <c r="E67" s="465">
        <f>'R2'!G25</f>
        <v>0</v>
      </c>
      <c r="F67" s="465">
        <f>'R2'!H25</f>
        <v>0</v>
      </c>
      <c r="G67" s="466">
        <f>'R2'!I25</f>
        <v>0</v>
      </c>
      <c r="H67" s="456"/>
      <c r="I67" s="461" t="s">
        <v>1059</v>
      </c>
      <c r="J67" s="464">
        <f>+'R4'!F15</f>
        <v>133</v>
      </c>
      <c r="K67" s="459">
        <f>'R4'!G15</f>
        <v>0</v>
      </c>
      <c r="L67" s="460">
        <f>'R4'!H15</f>
        <v>0</v>
      </c>
      <c r="M67" s="424"/>
    </row>
    <row r="68" spans="1:13" ht="12.75">
      <c r="A68" s="423" t="s">
        <v>970</v>
      </c>
      <c r="B68" s="461" t="s">
        <v>1060</v>
      </c>
      <c r="C68" s="464" t="str">
        <f>'R2'!E26</f>
        <v>057</v>
      </c>
      <c r="D68" s="465">
        <f>'R2'!F26</f>
        <v>0</v>
      </c>
      <c r="E68" s="465">
        <f>'R2'!G26</f>
        <v>0</v>
      </c>
      <c r="F68" s="465">
        <f>'R2'!H26</f>
        <v>0</v>
      </c>
      <c r="G68" s="466">
        <f>'R2'!I26</f>
        <v>0</v>
      </c>
      <c r="H68" s="456"/>
      <c r="I68" s="461" t="s">
        <v>1041</v>
      </c>
      <c r="J68" s="464">
        <f>+'R4'!F16</f>
        <v>134</v>
      </c>
      <c r="K68" s="459">
        <f>'R4'!G16</f>
        <v>0</v>
      </c>
      <c r="L68" s="460">
        <f>'R4'!H16</f>
        <v>0</v>
      </c>
      <c r="M68" s="424"/>
    </row>
    <row r="69" spans="1:13" ht="12.75">
      <c r="A69" s="423" t="s">
        <v>970</v>
      </c>
      <c r="B69" s="461" t="s">
        <v>1048</v>
      </c>
      <c r="C69" s="464" t="str">
        <f>'R2'!E27</f>
        <v>058</v>
      </c>
      <c r="D69" s="465">
        <f>'R2'!F27</f>
        <v>0</v>
      </c>
      <c r="E69" s="465">
        <f>'R2'!G27</f>
        <v>0</v>
      </c>
      <c r="F69" s="465">
        <f>'R2'!H27</f>
        <v>0</v>
      </c>
      <c r="G69" s="466">
        <f>'R2'!I27</f>
        <v>0</v>
      </c>
      <c r="H69" s="456"/>
      <c r="I69" s="461" t="s">
        <v>1061</v>
      </c>
      <c r="J69" s="464">
        <f>+'R4'!F17</f>
        <v>135</v>
      </c>
      <c r="K69" s="459">
        <f>'R4'!G17</f>
        <v>0</v>
      </c>
      <c r="L69" s="460">
        <f>'R4'!H17</f>
        <v>0</v>
      </c>
      <c r="M69" s="424"/>
    </row>
    <row r="70" spans="1:13" ht="12.75">
      <c r="A70" s="423" t="s">
        <v>970</v>
      </c>
      <c r="B70" s="461" t="s">
        <v>1049</v>
      </c>
      <c r="C70" s="464" t="str">
        <f>'R2'!E28</f>
        <v>059</v>
      </c>
      <c r="D70" s="465">
        <f>'R2'!F28</f>
        <v>0</v>
      </c>
      <c r="E70" s="465">
        <f>'R2'!G28</f>
        <v>0</v>
      </c>
      <c r="F70" s="465">
        <f>'R2'!H28</f>
        <v>0</v>
      </c>
      <c r="G70" s="466">
        <f>'R2'!I28</f>
        <v>0</v>
      </c>
      <c r="H70" s="449"/>
      <c r="I70" s="461" t="s">
        <v>1062</v>
      </c>
      <c r="J70" s="464">
        <f>+'R4'!F18</f>
        <v>136</v>
      </c>
      <c r="K70" s="459">
        <f>'R4'!G18</f>
        <v>0</v>
      </c>
      <c r="L70" s="460">
        <f>'R4'!H18</f>
        <v>0</v>
      </c>
      <c r="M70" s="424"/>
    </row>
    <row r="71" spans="1:13" ht="12.75">
      <c r="A71" s="423" t="s">
        <v>970</v>
      </c>
      <c r="B71" s="461" t="s">
        <v>1050</v>
      </c>
      <c r="C71" s="464" t="str">
        <f>'R2'!E29</f>
        <v>060</v>
      </c>
      <c r="D71" s="465">
        <f>'R2'!F29</f>
        <v>0</v>
      </c>
      <c r="E71" s="465">
        <f>'R2'!G29</f>
        <v>0</v>
      </c>
      <c r="F71" s="465">
        <f>'R2'!H29</f>
        <v>0</v>
      </c>
      <c r="G71" s="466">
        <f>'R2'!I29</f>
        <v>0</v>
      </c>
      <c r="H71" s="449"/>
      <c r="I71" s="461" t="s">
        <v>1063</v>
      </c>
      <c r="J71" s="464">
        <f>+'R4'!F19</f>
        <v>137</v>
      </c>
      <c r="K71" s="459">
        <f>'R4'!G19</f>
        <v>0</v>
      </c>
      <c r="L71" s="460">
        <f>'R4'!H19</f>
        <v>0</v>
      </c>
      <c r="M71" s="424"/>
    </row>
    <row r="72" spans="1:13" ht="12.75">
      <c r="A72" s="423" t="s">
        <v>970</v>
      </c>
      <c r="B72" s="461" t="s">
        <v>1053</v>
      </c>
      <c r="C72" s="464" t="str">
        <f>'R2'!E30</f>
        <v>061</v>
      </c>
      <c r="D72" s="465">
        <f>'R2'!F30</f>
        <v>0</v>
      </c>
      <c r="E72" s="465">
        <f>'R2'!G30</f>
        <v>0</v>
      </c>
      <c r="F72" s="465">
        <f>'R2'!H30</f>
        <v>0</v>
      </c>
      <c r="G72" s="466">
        <f>'R2'!I30</f>
        <v>0</v>
      </c>
      <c r="H72" s="449"/>
      <c r="I72" s="461" t="s">
        <v>1064</v>
      </c>
      <c r="J72" s="464">
        <f>+'R4'!F20</f>
        <v>138</v>
      </c>
      <c r="K72" s="459">
        <f>'R4'!G20</f>
        <v>0</v>
      </c>
      <c r="L72" s="460">
        <f>'R4'!H20</f>
        <v>0</v>
      </c>
      <c r="M72" s="424"/>
    </row>
    <row r="73" spans="1:13" ht="12.75">
      <c r="A73" s="423" t="s">
        <v>970</v>
      </c>
      <c r="B73" s="461" t="s">
        <v>1054</v>
      </c>
      <c r="C73" s="464" t="str">
        <f>'R2'!E31</f>
        <v>062</v>
      </c>
      <c r="D73" s="465">
        <f>'R2'!F31</f>
        <v>0</v>
      </c>
      <c r="E73" s="465">
        <f>'R2'!G31</f>
        <v>0</v>
      </c>
      <c r="F73" s="465">
        <f>'R2'!H31</f>
        <v>0</v>
      </c>
      <c r="G73" s="466">
        <f>'R2'!I31</f>
        <v>0</v>
      </c>
      <c r="H73" s="449"/>
      <c r="I73" s="461" t="s">
        <v>1042</v>
      </c>
      <c r="J73" s="464">
        <f>+'R4'!F21</f>
        <v>139</v>
      </c>
      <c r="K73" s="459">
        <f>'R4'!G21</f>
        <v>0</v>
      </c>
      <c r="L73" s="460">
        <f>'R4'!H21</f>
        <v>0</v>
      </c>
      <c r="M73" s="424"/>
    </row>
    <row r="74" spans="1:13" ht="12.75">
      <c r="A74" s="423" t="s">
        <v>970</v>
      </c>
      <c r="B74" s="461" t="s">
        <v>1065</v>
      </c>
      <c r="C74" s="464" t="str">
        <f>'R2'!E32</f>
        <v>063</v>
      </c>
      <c r="D74" s="465">
        <f>'R2'!F32</f>
        <v>0</v>
      </c>
      <c r="E74" s="465">
        <f>'R2'!G32</f>
        <v>0</v>
      </c>
      <c r="F74" s="465">
        <f>'R2'!H32</f>
        <v>0</v>
      </c>
      <c r="G74" s="466">
        <f>'R2'!I32</f>
        <v>0</v>
      </c>
      <c r="H74" s="449"/>
      <c r="I74" s="461" t="s">
        <v>1044</v>
      </c>
      <c r="J74" s="464">
        <f>+'R4'!F22</f>
        <v>140</v>
      </c>
      <c r="K74" s="459">
        <f>'R4'!G22</f>
        <v>0</v>
      </c>
      <c r="L74" s="460">
        <f>'R4'!H22</f>
        <v>0</v>
      </c>
      <c r="M74" s="424"/>
    </row>
    <row r="75" spans="1:13" ht="12.75">
      <c r="A75" s="423" t="s">
        <v>970</v>
      </c>
      <c r="B75" s="461" t="s">
        <v>1066</v>
      </c>
      <c r="C75" s="464" t="str">
        <f>'R2'!E33</f>
        <v>064</v>
      </c>
      <c r="D75" s="465">
        <f>'R2'!F33</f>
        <v>0</v>
      </c>
      <c r="E75" s="465">
        <f>'R2'!G33</f>
        <v>0</v>
      </c>
      <c r="F75" s="465">
        <f>'R2'!H33</f>
        <v>0</v>
      </c>
      <c r="G75" s="466">
        <f>'R2'!I33</f>
        <v>0</v>
      </c>
      <c r="H75" s="449"/>
      <c r="I75" s="461" t="s">
        <v>1067</v>
      </c>
      <c r="J75" s="464">
        <f>+'R4'!F23</f>
        <v>141</v>
      </c>
      <c r="K75" s="459">
        <f>'R4'!G23</f>
        <v>0</v>
      </c>
      <c r="L75" s="460">
        <f>'R4'!H23</f>
        <v>0</v>
      </c>
      <c r="M75" s="424"/>
    </row>
    <row r="76" spans="1:13" ht="12.75">
      <c r="A76" s="423" t="s">
        <v>970</v>
      </c>
      <c r="B76" s="461" t="s">
        <v>1068</v>
      </c>
      <c r="C76" s="464" t="str">
        <f>'R2'!E34</f>
        <v>065</v>
      </c>
      <c r="D76" s="465">
        <f>'R2'!F34</f>
        <v>0</v>
      </c>
      <c r="E76" s="465">
        <f>'R2'!G34</f>
        <v>0</v>
      </c>
      <c r="F76" s="465">
        <f>'R2'!H34</f>
        <v>0</v>
      </c>
      <c r="G76" s="466">
        <f>'R2'!I34</f>
        <v>0</v>
      </c>
      <c r="H76" s="449"/>
      <c r="I76" s="461" t="s">
        <v>109</v>
      </c>
      <c r="J76" s="464">
        <f>+'R4'!F24</f>
        <v>142</v>
      </c>
      <c r="K76" s="459">
        <f>'R4'!G24</f>
        <v>0</v>
      </c>
      <c r="L76" s="460">
        <f>'R4'!H24</f>
        <v>0</v>
      </c>
      <c r="M76" s="424"/>
    </row>
    <row r="77" spans="1:13" ht="13.5" thickBot="1">
      <c r="A77" s="423" t="s">
        <v>970</v>
      </c>
      <c r="B77" s="461" t="s">
        <v>1057</v>
      </c>
      <c r="C77" s="464" t="str">
        <f>'R2'!E35</f>
        <v>066</v>
      </c>
      <c r="D77" s="465">
        <f>'R2'!F35</f>
        <v>0</v>
      </c>
      <c r="E77" s="465">
        <f>'R2'!G35</f>
        <v>0</v>
      </c>
      <c r="F77" s="465">
        <f>'R2'!H35</f>
        <v>0</v>
      </c>
      <c r="G77" s="466">
        <f>'R2'!I35</f>
        <v>0</v>
      </c>
      <c r="H77" s="449"/>
      <c r="I77" s="467" t="s">
        <v>308</v>
      </c>
      <c r="J77" s="468">
        <f>+'R4'!F25</f>
        <v>143</v>
      </c>
      <c r="K77" s="469">
        <f>'R4'!G25</f>
        <v>0</v>
      </c>
      <c r="L77" s="470">
        <f>'R4'!H25</f>
        <v>0</v>
      </c>
      <c r="M77" s="424"/>
    </row>
    <row r="78" spans="1:13" ht="12.75">
      <c r="A78" s="423" t="s">
        <v>970</v>
      </c>
      <c r="B78" s="461" t="s">
        <v>1058</v>
      </c>
      <c r="C78" s="464" t="str">
        <f>'R2'!E36</f>
        <v>067</v>
      </c>
      <c r="D78" s="465">
        <f>'R2'!F36</f>
        <v>0</v>
      </c>
      <c r="E78" s="465">
        <f>'R2'!G36</f>
        <v>0</v>
      </c>
      <c r="F78" s="465">
        <f>'R2'!H36</f>
        <v>0</v>
      </c>
      <c r="G78" s="466">
        <f>'R2'!I36</f>
        <v>0</v>
      </c>
      <c r="H78" s="449"/>
      <c r="I78" s="471"/>
      <c r="J78" s="471"/>
      <c r="K78" s="471"/>
      <c r="L78" s="471"/>
      <c r="M78" s="424"/>
    </row>
    <row r="79" spans="1:13" ht="12.75">
      <c r="A79" s="423" t="s">
        <v>970</v>
      </c>
      <c r="B79" s="461" t="s">
        <v>1069</v>
      </c>
      <c r="C79" s="464" t="str">
        <f>'R2'!E37</f>
        <v>068</v>
      </c>
      <c r="D79" s="465">
        <f>'R2'!F37</f>
        <v>0</v>
      </c>
      <c r="E79" s="465">
        <f>'R2'!G37</f>
        <v>0</v>
      </c>
      <c r="F79" s="465">
        <f>'R2'!H37</f>
        <v>0</v>
      </c>
      <c r="G79" s="466">
        <f>'R2'!I37</f>
        <v>0</v>
      </c>
      <c r="H79" s="449"/>
      <c r="I79" s="424"/>
      <c r="J79" s="471"/>
      <c r="K79" s="472"/>
      <c r="L79" s="472"/>
      <c r="M79" s="424"/>
    </row>
    <row r="80" spans="1:13" ht="13.5" thickBot="1">
      <c r="A80" s="423" t="s">
        <v>970</v>
      </c>
      <c r="B80" s="461" t="s">
        <v>1015</v>
      </c>
      <c r="C80" s="464" t="str">
        <f>'R2'!E38</f>
        <v>069</v>
      </c>
      <c r="D80" s="465">
        <f>'R2'!F38</f>
        <v>0</v>
      </c>
      <c r="E80" s="465">
        <f>'R2'!G38</f>
        <v>0</v>
      </c>
      <c r="F80" s="465">
        <f>'R2'!H38</f>
        <v>0</v>
      </c>
      <c r="G80" s="466">
        <f>'R2'!I38</f>
        <v>0</v>
      </c>
      <c r="H80" s="449"/>
      <c r="I80" s="424"/>
      <c r="J80" s="471"/>
      <c r="K80" s="472"/>
      <c r="L80" s="472"/>
      <c r="M80" s="424"/>
    </row>
    <row r="81" spans="1:13" ht="12.75">
      <c r="A81" s="423" t="s">
        <v>970</v>
      </c>
      <c r="B81" s="461" t="s">
        <v>1070</v>
      </c>
      <c r="C81" s="464" t="str">
        <f>'R2'!E39</f>
        <v>070</v>
      </c>
      <c r="D81" s="465">
        <f>'R2'!F39</f>
        <v>0</v>
      </c>
      <c r="E81" s="465">
        <f>'R2'!G39</f>
        <v>0</v>
      </c>
      <c r="F81" s="465">
        <f>'R2'!H39</f>
        <v>0</v>
      </c>
      <c r="G81" s="466">
        <f>'R2'!I39</f>
        <v>0</v>
      </c>
      <c r="H81" s="449"/>
      <c r="I81" s="473" t="s">
        <v>1071</v>
      </c>
      <c r="J81" s="474"/>
      <c r="K81" s="474"/>
      <c r="L81" s="475"/>
      <c r="M81" s="424"/>
    </row>
    <row r="82" spans="1:13" ht="13.5" thickBot="1">
      <c r="A82" s="423" t="s">
        <v>970</v>
      </c>
      <c r="B82" s="461" t="s">
        <v>1072</v>
      </c>
      <c r="C82" s="464" t="str">
        <f>'R2'!E40</f>
        <v>071</v>
      </c>
      <c r="D82" s="465">
        <f>'R2'!F40</f>
        <v>0</v>
      </c>
      <c r="E82" s="465">
        <f>'R2'!G40</f>
        <v>0</v>
      </c>
      <c r="F82" s="465">
        <f>'R2'!H40</f>
        <v>0</v>
      </c>
      <c r="G82" s="466">
        <f>'R2'!I40</f>
        <v>0</v>
      </c>
      <c r="H82" s="449"/>
      <c r="I82" s="476">
        <f>ZAV!C27</f>
        <v>0</v>
      </c>
      <c r="J82" s="477"/>
      <c r="K82" s="477"/>
      <c r="L82" s="478"/>
      <c r="M82" s="424"/>
    </row>
    <row r="83" spans="1:13" ht="12.75">
      <c r="A83" s="423" t="s">
        <v>970</v>
      </c>
      <c r="B83" s="461" t="s">
        <v>1073</v>
      </c>
      <c r="C83" s="464" t="str">
        <f>'R2'!E41</f>
        <v>072</v>
      </c>
      <c r="D83" s="465">
        <f>'R2'!F41</f>
        <v>0</v>
      </c>
      <c r="E83" s="465">
        <f>'R2'!G41</f>
        <v>0</v>
      </c>
      <c r="F83" s="465">
        <f>'R2'!H41</f>
        <v>0</v>
      </c>
      <c r="G83" s="466">
        <f>'R2'!I41</f>
        <v>0</v>
      </c>
      <c r="H83" s="449"/>
      <c r="I83" s="424"/>
      <c r="J83" s="471"/>
      <c r="K83" s="472"/>
      <c r="L83" s="472"/>
      <c r="M83" s="424"/>
    </row>
    <row r="84" spans="1:13" ht="12.75">
      <c r="A84" s="423" t="s">
        <v>970</v>
      </c>
      <c r="B84" s="461" t="s">
        <v>1074</v>
      </c>
      <c r="C84" s="464" t="str">
        <f>'R2'!E42</f>
        <v>073</v>
      </c>
      <c r="D84" s="465">
        <f>'R2'!F42</f>
        <v>0</v>
      </c>
      <c r="E84" s="465">
        <f>'R2'!G42</f>
        <v>0</v>
      </c>
      <c r="F84" s="465">
        <f>'R2'!H42</f>
        <v>0</v>
      </c>
      <c r="G84" s="466">
        <f>'R2'!I42</f>
        <v>0</v>
      </c>
      <c r="H84" s="449"/>
      <c r="I84" s="424"/>
      <c r="J84" s="471"/>
      <c r="K84" s="472"/>
      <c r="L84" s="472"/>
      <c r="M84" s="424"/>
    </row>
    <row r="85" spans="1:13" ht="12.75">
      <c r="A85" s="423" t="s">
        <v>970</v>
      </c>
      <c r="B85" s="461" t="s">
        <v>1075</v>
      </c>
      <c r="C85" s="464" t="str">
        <f>'R2'!E43</f>
        <v>074</v>
      </c>
      <c r="D85" s="465">
        <f>'R2'!F43</f>
        <v>0</v>
      </c>
      <c r="E85" s="465">
        <f>'R2'!G43</f>
        <v>0</v>
      </c>
      <c r="F85" s="465">
        <f>'R2'!H43</f>
        <v>0</v>
      </c>
      <c r="G85" s="466">
        <f>'R2'!I43</f>
        <v>0</v>
      </c>
      <c r="H85" s="449"/>
      <c r="I85" s="424"/>
      <c r="J85" s="471"/>
      <c r="K85" s="472"/>
      <c r="L85" s="472"/>
      <c r="M85" s="424"/>
    </row>
    <row r="86" spans="1:13" ht="12.75">
      <c r="A86" s="423" t="s">
        <v>970</v>
      </c>
      <c r="B86" s="461" t="s">
        <v>307</v>
      </c>
      <c r="C86" s="464" t="str">
        <f>'R2'!E44</f>
        <v>075</v>
      </c>
      <c r="D86" s="465">
        <f>'R2'!F44</f>
        <v>0</v>
      </c>
      <c r="E86" s="465">
        <f>'R2'!G44</f>
        <v>0</v>
      </c>
      <c r="F86" s="465">
        <f>'R2'!H44</f>
        <v>0</v>
      </c>
      <c r="G86" s="466">
        <f>'R2'!I44</f>
        <v>0</v>
      </c>
      <c r="H86" s="449"/>
      <c r="I86" s="424"/>
      <c r="J86" s="424"/>
      <c r="K86" s="424"/>
      <c r="L86" s="424"/>
      <c r="M86" s="424"/>
    </row>
    <row r="87" spans="1:13" ht="12.75">
      <c r="A87" s="423" t="s">
        <v>970</v>
      </c>
      <c r="B87" s="461" t="s">
        <v>178</v>
      </c>
      <c r="C87" s="464" t="str">
        <f>'R2'!E45</f>
        <v>076</v>
      </c>
      <c r="D87" s="465">
        <f>'R2'!F45</f>
        <v>0</v>
      </c>
      <c r="E87" s="465">
        <f>'R2'!G45</f>
        <v>0</v>
      </c>
      <c r="F87" s="465">
        <f>'R2'!H45</f>
        <v>0</v>
      </c>
      <c r="G87" s="466">
        <f>'R2'!I45</f>
        <v>0</v>
      </c>
      <c r="H87" s="449"/>
      <c r="I87" s="424"/>
      <c r="J87" s="424"/>
      <c r="K87" s="424"/>
      <c r="L87" s="424"/>
      <c r="M87" s="424"/>
    </row>
    <row r="88" spans="1:13" ht="13.5" thickBot="1">
      <c r="A88" s="423" t="s">
        <v>970</v>
      </c>
      <c r="B88" s="479" t="s">
        <v>43</v>
      </c>
      <c r="C88" s="468" t="str">
        <f>'R2'!E46</f>
        <v>077</v>
      </c>
      <c r="D88" s="480">
        <f>'R2'!F46</f>
        <v>0</v>
      </c>
      <c r="E88" s="480">
        <f>'R2'!G46</f>
        <v>0</v>
      </c>
      <c r="F88" s="480">
        <f>'R2'!H46</f>
        <v>0</v>
      </c>
      <c r="G88" s="481">
        <f>'R2'!I46</f>
        <v>0</v>
      </c>
      <c r="H88" s="449"/>
      <c r="I88" s="424"/>
      <c r="J88" s="424"/>
      <c r="K88" s="424"/>
      <c r="L88" s="424"/>
      <c r="M88" s="424"/>
    </row>
    <row r="89" spans="1:13" ht="13.5" thickBot="1">
      <c r="A89" s="423" t="s">
        <v>970</v>
      </c>
      <c r="B89" s="423"/>
      <c r="C89" s="482"/>
      <c r="D89" s="482"/>
      <c r="E89" s="482"/>
      <c r="F89" s="482"/>
      <c r="G89" s="482"/>
      <c r="H89" s="449"/>
      <c r="I89" s="424"/>
      <c r="J89" s="424"/>
      <c r="K89" s="424"/>
      <c r="L89" s="424"/>
      <c r="M89" s="424"/>
    </row>
    <row r="90" spans="1:13" ht="20.25">
      <c r="A90" s="423" t="s">
        <v>970</v>
      </c>
      <c r="B90" s="483"/>
      <c r="C90" s="484"/>
      <c r="D90" s="485" t="s">
        <v>1076</v>
      </c>
      <c r="E90" s="486"/>
      <c r="F90" s="482"/>
      <c r="G90" s="482"/>
      <c r="H90" s="423"/>
      <c r="I90" s="424"/>
      <c r="J90" s="424"/>
      <c r="K90" s="424"/>
      <c r="L90" s="424"/>
      <c r="M90" s="424"/>
    </row>
    <row r="91" spans="1:13" ht="21" thickBot="1">
      <c r="A91" s="423" t="s">
        <v>970</v>
      </c>
      <c r="B91" s="446"/>
      <c r="C91" s="447"/>
      <c r="D91" s="447"/>
      <c r="E91" s="448"/>
      <c r="F91" s="482"/>
      <c r="G91" s="482"/>
      <c r="H91" s="423"/>
      <c r="I91" s="424"/>
      <c r="J91" s="424"/>
      <c r="K91" s="424"/>
      <c r="L91" s="424"/>
      <c r="M91" s="424"/>
    </row>
    <row r="92" spans="1:13" ht="12.75">
      <c r="A92" s="423" t="s">
        <v>970</v>
      </c>
      <c r="B92" s="453" t="s">
        <v>1077</v>
      </c>
      <c r="C92" s="497" t="str">
        <f>'V1'!J14</f>
        <v>01</v>
      </c>
      <c r="D92" s="487">
        <f>'V1'!K14</f>
        <v>0</v>
      </c>
      <c r="E92" s="488">
        <f>'V1'!L14</f>
        <v>0</v>
      </c>
      <c r="F92" s="482"/>
      <c r="G92" s="482"/>
      <c r="H92" s="423"/>
      <c r="I92" s="424"/>
      <c r="J92" s="424"/>
      <c r="K92" s="424"/>
      <c r="L92" s="424"/>
      <c r="M92" s="424"/>
    </row>
    <row r="93" spans="1:13" ht="12.75">
      <c r="A93" s="423" t="s">
        <v>970</v>
      </c>
      <c r="B93" s="461" t="s">
        <v>1078</v>
      </c>
      <c r="C93" s="464" t="str">
        <f>'V1'!J15</f>
        <v>02</v>
      </c>
      <c r="D93" s="490">
        <f>'V1'!K15</f>
        <v>0</v>
      </c>
      <c r="E93" s="491">
        <f>'V1'!L15</f>
        <v>0</v>
      </c>
      <c r="F93" s="482"/>
      <c r="G93" s="482"/>
      <c r="H93" s="423"/>
      <c r="I93" s="424"/>
      <c r="J93" s="424"/>
      <c r="K93" s="424"/>
      <c r="L93" s="424"/>
      <c r="M93" s="424"/>
    </row>
    <row r="94" spans="1:13" ht="12.75">
      <c r="A94" s="423" t="s">
        <v>970</v>
      </c>
      <c r="B94" s="461" t="s">
        <v>1079</v>
      </c>
      <c r="C94" s="464" t="str">
        <f>'V1'!J16</f>
        <v>03</v>
      </c>
      <c r="D94" s="490">
        <f>'V1'!K16</f>
        <v>0</v>
      </c>
      <c r="E94" s="491">
        <f>'V1'!L16</f>
        <v>0</v>
      </c>
      <c r="F94" s="482"/>
      <c r="G94" s="482"/>
      <c r="H94" s="423"/>
      <c r="I94" s="424"/>
      <c r="J94" s="424"/>
      <c r="K94" s="424"/>
      <c r="L94" s="424"/>
      <c r="M94" s="424"/>
    </row>
    <row r="95" spans="1:13" ht="12.75">
      <c r="A95" s="423" t="s">
        <v>970</v>
      </c>
      <c r="B95" s="461" t="s">
        <v>1080</v>
      </c>
      <c r="C95" s="464" t="str">
        <f>'V1'!J17</f>
        <v>04</v>
      </c>
      <c r="D95" s="490">
        <f>'V1'!K17</f>
        <v>0</v>
      </c>
      <c r="E95" s="491">
        <f>'V1'!L17</f>
        <v>0</v>
      </c>
      <c r="F95" s="482"/>
      <c r="G95" s="482"/>
      <c r="H95" s="423"/>
      <c r="I95" s="424"/>
      <c r="J95" s="424"/>
      <c r="K95" s="424"/>
      <c r="L95" s="424"/>
      <c r="M95" s="424"/>
    </row>
    <row r="96" spans="1:13" ht="12.75">
      <c r="A96" s="423" t="s">
        <v>970</v>
      </c>
      <c r="B96" s="461" t="s">
        <v>1081</v>
      </c>
      <c r="C96" s="464" t="str">
        <f>'V1'!J18</f>
        <v>05</v>
      </c>
      <c r="D96" s="490">
        <f>'V1'!K18</f>
        <v>0</v>
      </c>
      <c r="E96" s="491">
        <f>'V1'!L18</f>
        <v>0</v>
      </c>
      <c r="F96" s="482"/>
      <c r="G96" s="482"/>
      <c r="H96" s="423"/>
      <c r="I96" s="424"/>
      <c r="J96" s="424"/>
      <c r="K96" s="424"/>
      <c r="L96" s="424"/>
      <c r="M96" s="424"/>
    </row>
    <row r="97" spans="1:13" ht="12.75">
      <c r="A97" s="423" t="s">
        <v>970</v>
      </c>
      <c r="B97" s="461" t="s">
        <v>1082</v>
      </c>
      <c r="C97" s="464" t="str">
        <f>'V1'!J19</f>
        <v>06</v>
      </c>
      <c r="D97" s="490">
        <f>'V1'!K19</f>
        <v>0</v>
      </c>
      <c r="E97" s="491">
        <f>'V1'!L19</f>
        <v>0</v>
      </c>
      <c r="F97" s="423"/>
      <c r="G97" s="423"/>
      <c r="H97" s="423"/>
      <c r="I97" s="424"/>
      <c r="J97" s="424"/>
      <c r="K97" s="424"/>
      <c r="L97" s="424"/>
      <c r="M97" s="424"/>
    </row>
    <row r="98" spans="1:13" ht="12.75">
      <c r="A98" s="423" t="s">
        <v>970</v>
      </c>
      <c r="B98" s="461" t="s">
        <v>1083</v>
      </c>
      <c r="C98" s="464" t="str">
        <f>'V1'!J20</f>
        <v>07</v>
      </c>
      <c r="D98" s="490">
        <f>'V1'!K20</f>
        <v>0</v>
      </c>
      <c r="E98" s="491">
        <f>'V1'!L20</f>
        <v>0</v>
      </c>
      <c r="F98" s="423"/>
      <c r="G98" s="423"/>
      <c r="H98" s="423"/>
      <c r="I98" s="424"/>
      <c r="J98" s="424"/>
      <c r="K98" s="424"/>
      <c r="L98" s="424"/>
      <c r="M98" s="424"/>
    </row>
    <row r="99" spans="1:13" ht="12.75">
      <c r="A99" s="423" t="s">
        <v>970</v>
      </c>
      <c r="B99" s="461" t="s">
        <v>1084</v>
      </c>
      <c r="C99" s="464" t="str">
        <f>'V1'!J21</f>
        <v>08</v>
      </c>
      <c r="D99" s="490">
        <f>'V1'!K21</f>
        <v>0</v>
      </c>
      <c r="E99" s="491">
        <f>'V1'!L21</f>
        <v>0</v>
      </c>
      <c r="F99" s="423"/>
      <c r="G99" s="423"/>
      <c r="H99" s="423"/>
      <c r="I99" s="424"/>
      <c r="J99" s="424"/>
      <c r="K99" s="424"/>
      <c r="L99" s="424"/>
      <c r="M99" s="424"/>
    </row>
    <row r="100" spans="1:13" ht="12.75">
      <c r="A100" s="423" t="s">
        <v>970</v>
      </c>
      <c r="B100" s="461" t="s">
        <v>1085</v>
      </c>
      <c r="C100" s="464" t="str">
        <f>'V1'!J22</f>
        <v>09</v>
      </c>
      <c r="D100" s="490">
        <f>'V1'!K22</f>
        <v>0</v>
      </c>
      <c r="E100" s="491">
        <f>'V1'!L22</f>
        <v>0</v>
      </c>
      <c r="F100" s="423"/>
      <c r="G100" s="423"/>
      <c r="H100" s="423"/>
      <c r="I100" s="424"/>
      <c r="J100" s="424"/>
      <c r="K100" s="424"/>
      <c r="L100" s="424"/>
      <c r="M100" s="424"/>
    </row>
    <row r="101" spans="1:13" ht="12.75">
      <c r="A101" s="423" t="s">
        <v>970</v>
      </c>
      <c r="B101" s="461" t="s">
        <v>129</v>
      </c>
      <c r="C101" s="464" t="str">
        <f>'V1'!J23</f>
        <v>10</v>
      </c>
      <c r="D101" s="490">
        <f>'V1'!K23</f>
        <v>0</v>
      </c>
      <c r="E101" s="491">
        <f>'V1'!L23</f>
        <v>0</v>
      </c>
      <c r="F101" s="423"/>
      <c r="G101" s="423"/>
      <c r="H101" s="423"/>
      <c r="I101" s="424"/>
      <c r="J101" s="424"/>
      <c r="K101" s="424"/>
      <c r="L101" s="424"/>
      <c r="M101" s="424"/>
    </row>
    <row r="102" spans="1:13" ht="12.75">
      <c r="A102" s="423" t="s">
        <v>970</v>
      </c>
      <c r="B102" s="461" t="s">
        <v>1086</v>
      </c>
      <c r="C102" s="464" t="str">
        <f>'V1'!J24</f>
        <v>11</v>
      </c>
      <c r="D102" s="490">
        <f>'V1'!K24</f>
        <v>0</v>
      </c>
      <c r="E102" s="491">
        <f>'V1'!L24</f>
        <v>0</v>
      </c>
      <c r="F102" s="423"/>
      <c r="G102" s="423"/>
      <c r="H102" s="423"/>
      <c r="I102" s="424"/>
      <c r="J102" s="424"/>
      <c r="K102" s="424"/>
      <c r="L102" s="424"/>
      <c r="M102" s="424"/>
    </row>
    <row r="103" spans="1:13" ht="12.75">
      <c r="A103" s="423" t="s">
        <v>970</v>
      </c>
      <c r="B103" s="461" t="s">
        <v>1087</v>
      </c>
      <c r="C103" s="464" t="str">
        <f>'V1'!J25</f>
        <v>12</v>
      </c>
      <c r="D103" s="490">
        <f>'V1'!K25</f>
        <v>0</v>
      </c>
      <c r="E103" s="491">
        <f>'V1'!L25</f>
        <v>0</v>
      </c>
      <c r="F103" s="423"/>
      <c r="G103" s="423"/>
      <c r="H103" s="423"/>
      <c r="I103" s="424"/>
      <c r="J103" s="424"/>
      <c r="K103" s="424"/>
      <c r="L103" s="424"/>
      <c r="M103" s="424"/>
    </row>
    <row r="104" spans="1:13" ht="12.75">
      <c r="A104" s="423" t="s">
        <v>970</v>
      </c>
      <c r="B104" s="461" t="s">
        <v>1088</v>
      </c>
      <c r="C104" s="464" t="str">
        <f>'V1'!J26</f>
        <v>13</v>
      </c>
      <c r="D104" s="490">
        <f>'V1'!K26</f>
        <v>0</v>
      </c>
      <c r="E104" s="491">
        <f>'V1'!L26</f>
        <v>0</v>
      </c>
      <c r="F104" s="423"/>
      <c r="G104" s="423"/>
      <c r="H104" s="423"/>
      <c r="I104" s="424"/>
      <c r="J104" s="424"/>
      <c r="K104" s="424"/>
      <c r="L104" s="424"/>
      <c r="M104" s="424"/>
    </row>
    <row r="105" spans="1:13" ht="12.75">
      <c r="A105" s="423" t="s">
        <v>970</v>
      </c>
      <c r="B105" s="461" t="s">
        <v>1089</v>
      </c>
      <c r="C105" s="464" t="str">
        <f>'V1'!J27</f>
        <v>14</v>
      </c>
      <c r="D105" s="490">
        <f>'V1'!K27</f>
        <v>0</v>
      </c>
      <c r="E105" s="491">
        <f>'V1'!L27</f>
        <v>0</v>
      </c>
      <c r="F105" s="423"/>
      <c r="G105" s="423"/>
      <c r="H105" s="423"/>
      <c r="I105" s="424"/>
      <c r="J105" s="424"/>
      <c r="K105" s="424"/>
      <c r="L105" s="424"/>
      <c r="M105" s="424"/>
    </row>
    <row r="106" spans="1:13" ht="12.75">
      <c r="A106" s="423" t="s">
        <v>970</v>
      </c>
      <c r="B106" s="461" t="s">
        <v>1090</v>
      </c>
      <c r="C106" s="464" t="str">
        <f>'V1'!J28</f>
        <v>15</v>
      </c>
      <c r="D106" s="490">
        <f>'V1'!K28</f>
        <v>0</v>
      </c>
      <c r="E106" s="491">
        <f>'V1'!L28</f>
        <v>0</v>
      </c>
      <c r="F106" s="423"/>
      <c r="G106" s="423"/>
      <c r="H106" s="423"/>
      <c r="I106" s="424"/>
      <c r="J106" s="424"/>
      <c r="K106" s="424"/>
      <c r="L106" s="424"/>
      <c r="M106" s="424"/>
    </row>
    <row r="107" spans="1:13" ht="12.75">
      <c r="A107" s="423" t="s">
        <v>970</v>
      </c>
      <c r="B107" s="461" t="s">
        <v>1091</v>
      </c>
      <c r="C107" s="464" t="str">
        <f>'V1'!J29</f>
        <v>16</v>
      </c>
      <c r="D107" s="490">
        <f>'V1'!K29</f>
        <v>0</v>
      </c>
      <c r="E107" s="491">
        <f>'V1'!L29</f>
        <v>0</v>
      </c>
      <c r="F107" s="423"/>
      <c r="G107" s="423"/>
      <c r="H107" s="423"/>
      <c r="I107" s="424"/>
      <c r="J107" s="424"/>
      <c r="K107" s="424"/>
      <c r="L107" s="424"/>
      <c r="M107" s="424"/>
    </row>
    <row r="108" spans="1:13" ht="12.75">
      <c r="A108" s="423" t="s">
        <v>970</v>
      </c>
      <c r="B108" s="461" t="s">
        <v>1092</v>
      </c>
      <c r="C108" s="464" t="str">
        <f>'V1'!J30</f>
        <v>17</v>
      </c>
      <c r="D108" s="490">
        <f>'V1'!K30</f>
        <v>0</v>
      </c>
      <c r="E108" s="491">
        <f>'V1'!L30</f>
        <v>0</v>
      </c>
      <c r="F108" s="423"/>
      <c r="G108" s="423"/>
      <c r="H108" s="423"/>
      <c r="I108" s="424"/>
      <c r="J108" s="424"/>
      <c r="K108" s="424"/>
      <c r="L108" s="424"/>
      <c r="M108" s="424"/>
    </row>
    <row r="109" spans="1:13" ht="12.75">
      <c r="A109" s="423" t="s">
        <v>970</v>
      </c>
      <c r="B109" s="461" t="s">
        <v>1093</v>
      </c>
      <c r="C109" s="464" t="str">
        <f>'V1'!J31</f>
        <v>18</v>
      </c>
      <c r="D109" s="490">
        <f>'V1'!K31</f>
        <v>0</v>
      </c>
      <c r="E109" s="491">
        <f>'V1'!L31</f>
        <v>0</v>
      </c>
      <c r="F109" s="423"/>
      <c r="G109" s="423"/>
      <c r="H109" s="423"/>
      <c r="I109" s="424"/>
      <c r="J109" s="424"/>
      <c r="K109" s="424"/>
      <c r="L109" s="424"/>
      <c r="M109" s="424"/>
    </row>
    <row r="110" spans="1:13" ht="12.75">
      <c r="A110" s="423" t="s">
        <v>970</v>
      </c>
      <c r="B110" s="461" t="s">
        <v>1094</v>
      </c>
      <c r="C110" s="464">
        <f>'V1'!J32</f>
        <v>19</v>
      </c>
      <c r="D110" s="490">
        <f>'V1'!K32</f>
        <v>0</v>
      </c>
      <c r="E110" s="491">
        <f>'V1'!L32</f>
        <v>0</v>
      </c>
      <c r="F110" s="423"/>
      <c r="G110" s="423"/>
      <c r="H110" s="423"/>
      <c r="I110" s="424"/>
      <c r="J110" s="424"/>
      <c r="K110" s="424"/>
      <c r="L110" s="424"/>
      <c r="M110" s="424"/>
    </row>
    <row r="111" spans="1:13" ht="12.75">
      <c r="A111" s="423" t="s">
        <v>970</v>
      </c>
      <c r="B111" s="461" t="s">
        <v>130</v>
      </c>
      <c r="C111" s="464">
        <f>'V1'!J33</f>
        <v>20</v>
      </c>
      <c r="D111" s="490">
        <f>'V1'!K33</f>
        <v>0</v>
      </c>
      <c r="E111" s="491">
        <f>'V1'!L33</f>
        <v>0</v>
      </c>
      <c r="F111" s="423"/>
      <c r="G111" s="423"/>
      <c r="H111" s="423"/>
      <c r="I111" s="424"/>
      <c r="J111" s="424"/>
      <c r="K111" s="424"/>
      <c r="L111" s="424"/>
      <c r="M111" s="424"/>
    </row>
    <row r="112" spans="1:13" ht="12.75">
      <c r="A112" s="423" t="s">
        <v>970</v>
      </c>
      <c r="B112" s="461" t="s">
        <v>1095</v>
      </c>
      <c r="C112" s="464">
        <f>'V1'!J34</f>
        <v>21</v>
      </c>
      <c r="D112" s="490">
        <f>'V1'!K34</f>
        <v>0</v>
      </c>
      <c r="E112" s="491">
        <f>'V1'!L34</f>
        <v>0</v>
      </c>
      <c r="F112" s="423"/>
      <c r="G112" s="423"/>
      <c r="H112" s="423"/>
      <c r="I112" s="424"/>
      <c r="J112" s="424"/>
      <c r="K112" s="424"/>
      <c r="L112" s="424"/>
      <c r="M112" s="424"/>
    </row>
    <row r="113" spans="1:13" ht="12.75">
      <c r="A113" s="423" t="s">
        <v>970</v>
      </c>
      <c r="B113" s="461" t="s">
        <v>1096</v>
      </c>
      <c r="C113" s="464" t="str">
        <f>'V1'!J35</f>
        <v>22</v>
      </c>
      <c r="D113" s="490">
        <f>'V1'!K35</f>
        <v>0</v>
      </c>
      <c r="E113" s="491">
        <f>'V1'!L35</f>
        <v>0</v>
      </c>
      <c r="F113" s="423"/>
      <c r="G113" s="423"/>
      <c r="H113" s="423"/>
      <c r="I113" s="424"/>
      <c r="J113" s="424"/>
      <c r="K113" s="424"/>
      <c r="L113" s="424"/>
      <c r="M113" s="424"/>
    </row>
    <row r="114" spans="1:13" ht="12.75">
      <c r="A114" s="423" t="s">
        <v>970</v>
      </c>
      <c r="B114" s="461" t="s">
        <v>1097</v>
      </c>
      <c r="C114" s="464" t="str">
        <f>'V1'!J36</f>
        <v>23</v>
      </c>
      <c r="D114" s="490">
        <f>'V1'!K36</f>
        <v>0</v>
      </c>
      <c r="E114" s="491">
        <f>'V1'!L36</f>
        <v>0</v>
      </c>
      <c r="F114" s="423"/>
      <c r="G114" s="423"/>
      <c r="H114" s="423"/>
      <c r="I114" s="424"/>
      <c r="J114" s="424"/>
      <c r="K114" s="424"/>
      <c r="L114" s="424"/>
      <c r="M114" s="424"/>
    </row>
    <row r="115" spans="1:13" ht="12.75">
      <c r="A115" s="423" t="s">
        <v>970</v>
      </c>
      <c r="B115" s="461" t="s">
        <v>131</v>
      </c>
      <c r="C115" s="464" t="str">
        <f>'V1'!J37</f>
        <v>24</v>
      </c>
      <c r="D115" s="490">
        <f>'V1'!K37</f>
        <v>0</v>
      </c>
      <c r="E115" s="491">
        <f>'V1'!L37</f>
        <v>0</v>
      </c>
      <c r="F115" s="423"/>
      <c r="G115" s="423"/>
      <c r="H115" s="423"/>
      <c r="I115" s="424"/>
      <c r="J115" s="424"/>
      <c r="K115" s="424"/>
      <c r="L115" s="424"/>
      <c r="M115" s="424"/>
    </row>
    <row r="116" spans="1:13" ht="12.75">
      <c r="A116" s="423" t="s">
        <v>970</v>
      </c>
      <c r="B116" s="461" t="s">
        <v>1098</v>
      </c>
      <c r="C116" s="464" t="str">
        <f>'V1'!J38</f>
        <v>25</v>
      </c>
      <c r="D116" s="490">
        <f>'V1'!K38</f>
        <v>0</v>
      </c>
      <c r="E116" s="491">
        <f>'V1'!L38</f>
        <v>0</v>
      </c>
      <c r="F116" s="423"/>
      <c r="G116" s="423"/>
      <c r="H116" s="423"/>
      <c r="I116" s="424"/>
      <c r="J116" s="424"/>
      <c r="K116" s="424"/>
      <c r="L116" s="424"/>
      <c r="M116" s="424"/>
    </row>
    <row r="117" spans="1:13" ht="12.75">
      <c r="A117" s="423" t="s">
        <v>970</v>
      </c>
      <c r="B117" s="461" t="s">
        <v>1099</v>
      </c>
      <c r="C117" s="464" t="str">
        <f>'V1'!J39</f>
        <v>26</v>
      </c>
      <c r="D117" s="490">
        <f>'V1'!K39</f>
        <v>0</v>
      </c>
      <c r="E117" s="491">
        <f>'V1'!L39</f>
        <v>0</v>
      </c>
      <c r="F117" s="423"/>
      <c r="G117" s="423"/>
      <c r="H117" s="423"/>
      <c r="I117" s="424"/>
      <c r="J117" s="424"/>
      <c r="K117" s="424"/>
      <c r="L117" s="424"/>
      <c r="M117" s="424"/>
    </row>
    <row r="118" spans="1:13" ht="12.75">
      <c r="A118" s="423" t="s">
        <v>970</v>
      </c>
      <c r="B118" s="461" t="s">
        <v>1100</v>
      </c>
      <c r="C118" s="464" t="str">
        <f>'V1'!J40</f>
        <v>27</v>
      </c>
      <c r="D118" s="490">
        <f>'V1'!K40</f>
        <v>0</v>
      </c>
      <c r="E118" s="491">
        <f>'V1'!L40</f>
        <v>0</v>
      </c>
      <c r="F118" s="423"/>
      <c r="G118" s="423"/>
      <c r="H118" s="423"/>
      <c r="I118" s="424"/>
      <c r="J118" s="424"/>
      <c r="K118" s="424"/>
      <c r="L118" s="424"/>
      <c r="M118" s="424"/>
    </row>
    <row r="119" spans="1:13" ht="12.75">
      <c r="A119" s="423" t="s">
        <v>970</v>
      </c>
      <c r="B119" s="461" t="s">
        <v>1101</v>
      </c>
      <c r="C119" s="464" t="str">
        <f>'V1'!J41</f>
        <v>28</v>
      </c>
      <c r="D119" s="490">
        <f>'V1'!K41</f>
        <v>0</v>
      </c>
      <c r="E119" s="491">
        <f>'V1'!L41</f>
        <v>0</v>
      </c>
      <c r="F119" s="423"/>
      <c r="G119" s="423"/>
      <c r="H119" s="423"/>
      <c r="I119" s="424"/>
      <c r="J119" s="424"/>
      <c r="K119" s="424"/>
      <c r="L119" s="424"/>
      <c r="M119" s="424"/>
    </row>
    <row r="120" spans="1:13" ht="12.75">
      <c r="A120" s="423" t="s">
        <v>970</v>
      </c>
      <c r="B120" s="461" t="s">
        <v>1102</v>
      </c>
      <c r="C120" s="464" t="str">
        <f>'V1'!J42</f>
        <v>29</v>
      </c>
      <c r="D120" s="490">
        <f>'V1'!K42</f>
        <v>0</v>
      </c>
      <c r="E120" s="491">
        <f>'V1'!L42</f>
        <v>0</v>
      </c>
      <c r="F120" s="423"/>
      <c r="G120" s="423"/>
      <c r="H120" s="423"/>
      <c r="I120" s="424"/>
      <c r="J120" s="424"/>
      <c r="K120" s="424"/>
      <c r="L120" s="424"/>
      <c r="M120" s="424"/>
    </row>
    <row r="121" spans="1:13" ht="12.75">
      <c r="A121" s="423" t="s">
        <v>970</v>
      </c>
      <c r="B121" s="461" t="s">
        <v>1103</v>
      </c>
      <c r="C121" s="464">
        <f>'V1'!J43</f>
        <v>30</v>
      </c>
      <c r="D121" s="490">
        <f>'V1'!K43</f>
        <v>0</v>
      </c>
      <c r="E121" s="491">
        <f>'V1'!L43</f>
        <v>0</v>
      </c>
      <c r="F121" s="423"/>
      <c r="G121" s="423"/>
      <c r="H121" s="423"/>
      <c r="I121" s="424"/>
      <c r="J121" s="424"/>
      <c r="K121" s="424"/>
      <c r="L121" s="424"/>
      <c r="M121" s="424"/>
    </row>
    <row r="122" spans="1:13" ht="12.75">
      <c r="A122" s="423" t="s">
        <v>970</v>
      </c>
      <c r="B122" s="461" t="s">
        <v>1104</v>
      </c>
      <c r="C122" s="489">
        <f>'V2'!F5</f>
        <v>31</v>
      </c>
      <c r="D122" s="490">
        <f>'V2'!G5</f>
        <v>0</v>
      </c>
      <c r="E122" s="491">
        <f>'V2'!H5</f>
        <v>0</v>
      </c>
      <c r="F122" s="423"/>
      <c r="G122" s="423"/>
      <c r="H122" s="423"/>
      <c r="I122" s="424"/>
      <c r="J122" s="424"/>
      <c r="K122" s="424"/>
      <c r="L122" s="424"/>
      <c r="M122" s="424"/>
    </row>
    <row r="123" spans="1:13" ht="12.75">
      <c r="A123" s="423" t="s">
        <v>970</v>
      </c>
      <c r="B123" s="461" t="s">
        <v>1105</v>
      </c>
      <c r="C123" s="489">
        <f>'V2'!F6</f>
        <v>32</v>
      </c>
      <c r="D123" s="490">
        <f>'V2'!G6</f>
        <v>0</v>
      </c>
      <c r="E123" s="491">
        <f>'V2'!H6</f>
        <v>0</v>
      </c>
      <c r="F123" s="423"/>
      <c r="G123" s="423"/>
      <c r="H123" s="423"/>
      <c r="I123" s="424"/>
      <c r="J123" s="424"/>
      <c r="K123" s="424"/>
      <c r="L123" s="424"/>
      <c r="M123" s="424"/>
    </row>
    <row r="124" spans="1:13" ht="12.75">
      <c r="A124" s="423" t="s">
        <v>970</v>
      </c>
      <c r="B124" s="461" t="s">
        <v>1106</v>
      </c>
      <c r="C124" s="489">
        <f>'V2'!F7</f>
        <v>33</v>
      </c>
      <c r="D124" s="490">
        <f>'V2'!G7</f>
        <v>0</v>
      </c>
      <c r="E124" s="491">
        <f>'V2'!H7</f>
        <v>0</v>
      </c>
      <c r="F124" s="423"/>
      <c r="G124" s="423"/>
      <c r="H124" s="423"/>
      <c r="I124" s="424"/>
      <c r="J124" s="424"/>
      <c r="K124" s="424"/>
      <c r="L124" s="424"/>
      <c r="M124" s="424"/>
    </row>
    <row r="125" spans="1:13" ht="12.75">
      <c r="A125" s="423" t="s">
        <v>970</v>
      </c>
      <c r="B125" s="461" t="s">
        <v>1107</v>
      </c>
      <c r="C125" s="489">
        <f>'V2'!F8</f>
        <v>34</v>
      </c>
      <c r="D125" s="490">
        <f>'V2'!G8</f>
        <v>0</v>
      </c>
      <c r="E125" s="491">
        <f>'V2'!H8</f>
        <v>0</v>
      </c>
      <c r="F125" s="423"/>
      <c r="G125" s="423"/>
      <c r="H125" s="423"/>
      <c r="I125" s="424"/>
      <c r="J125" s="424"/>
      <c r="K125" s="424"/>
      <c r="L125" s="424"/>
      <c r="M125" s="424"/>
    </row>
    <row r="126" spans="1:13" ht="12.75">
      <c r="A126" s="423" t="s">
        <v>970</v>
      </c>
      <c r="B126" s="461" t="s">
        <v>1108</v>
      </c>
      <c r="C126" s="489">
        <f>'V2'!F9</f>
        <v>35</v>
      </c>
      <c r="D126" s="490">
        <f>'V2'!G9</f>
        <v>0</v>
      </c>
      <c r="E126" s="491">
        <f>'V2'!H9</f>
        <v>0</v>
      </c>
      <c r="F126" s="423"/>
      <c r="G126" s="423"/>
      <c r="H126" s="423"/>
      <c r="I126" s="424"/>
      <c r="J126" s="424"/>
      <c r="K126" s="424"/>
      <c r="L126" s="424"/>
      <c r="M126" s="424"/>
    </row>
    <row r="127" spans="1:13" ht="12.75">
      <c r="A127" s="423" t="s">
        <v>970</v>
      </c>
      <c r="B127" s="461" t="s">
        <v>1109</v>
      </c>
      <c r="C127" s="489">
        <f>'V2'!F10</f>
        <v>36</v>
      </c>
      <c r="D127" s="490">
        <f>'V2'!G10</f>
        <v>0</v>
      </c>
      <c r="E127" s="491">
        <f>'V2'!H10</f>
        <v>0</v>
      </c>
      <c r="F127" s="423"/>
      <c r="G127" s="423"/>
      <c r="H127" s="423"/>
      <c r="I127" s="424"/>
      <c r="J127" s="424"/>
      <c r="K127" s="424"/>
      <c r="L127" s="424"/>
      <c r="M127" s="424"/>
    </row>
    <row r="128" spans="1:13" ht="12.75">
      <c r="A128" s="423" t="s">
        <v>970</v>
      </c>
      <c r="B128" s="461" t="s">
        <v>1110</v>
      </c>
      <c r="C128" s="489">
        <f>'V2'!F11</f>
        <v>37</v>
      </c>
      <c r="D128" s="490">
        <f>'V2'!G11</f>
        <v>0</v>
      </c>
      <c r="E128" s="491">
        <f>'V2'!H11</f>
        <v>0</v>
      </c>
      <c r="F128" s="423"/>
      <c r="G128" s="423"/>
      <c r="H128" s="423"/>
      <c r="I128" s="424"/>
      <c r="J128" s="424"/>
      <c r="K128" s="424"/>
      <c r="L128" s="424"/>
      <c r="M128" s="424"/>
    </row>
    <row r="129" spans="1:13" ht="12.75">
      <c r="A129" s="423" t="s">
        <v>970</v>
      </c>
      <c r="B129" s="461" t="s">
        <v>1111</v>
      </c>
      <c r="C129" s="489">
        <f>'V2'!F12</f>
        <v>38</v>
      </c>
      <c r="D129" s="490">
        <f>'V2'!G12</f>
        <v>0</v>
      </c>
      <c r="E129" s="491">
        <f>'V2'!H12</f>
        <v>0</v>
      </c>
      <c r="F129" s="423"/>
      <c r="G129" s="423"/>
      <c r="H129" s="423"/>
      <c r="I129" s="424"/>
      <c r="J129" s="424"/>
      <c r="K129" s="424"/>
      <c r="L129" s="424"/>
      <c r="M129" s="424"/>
    </row>
    <row r="130" spans="1:13" ht="12.75">
      <c r="A130" s="423" t="s">
        <v>970</v>
      </c>
      <c r="B130" s="461" t="s">
        <v>1112</v>
      </c>
      <c r="C130" s="489">
        <f>'V2'!F13</f>
        <v>39</v>
      </c>
      <c r="D130" s="490">
        <f>'V2'!G13</f>
        <v>0</v>
      </c>
      <c r="E130" s="491">
        <f>'V2'!H13</f>
        <v>0</v>
      </c>
      <c r="F130" s="423"/>
      <c r="G130" s="423"/>
      <c r="H130" s="423"/>
      <c r="I130" s="424"/>
      <c r="J130" s="424"/>
      <c r="K130" s="424"/>
      <c r="L130" s="424"/>
      <c r="M130" s="424"/>
    </row>
    <row r="131" spans="1:13" ht="12.75">
      <c r="A131" s="423" t="s">
        <v>970</v>
      </c>
      <c r="B131" s="461" t="s">
        <v>1113</v>
      </c>
      <c r="C131" s="489">
        <f>'V2'!F14</f>
        <v>40</v>
      </c>
      <c r="D131" s="490">
        <f>'V2'!G14</f>
        <v>0</v>
      </c>
      <c r="E131" s="491">
        <f>'V2'!H14</f>
        <v>0</v>
      </c>
      <c r="F131" s="423"/>
      <c r="G131" s="423"/>
      <c r="H131" s="423"/>
      <c r="I131" s="424"/>
      <c r="J131" s="424"/>
      <c r="K131" s="424"/>
      <c r="L131" s="424"/>
      <c r="M131" s="424"/>
    </row>
    <row r="132" spans="1:13" ht="12.75">
      <c r="A132" s="423" t="s">
        <v>970</v>
      </c>
      <c r="B132" s="461" t="s">
        <v>1114</v>
      </c>
      <c r="C132" s="489">
        <f>'V2'!F15</f>
        <v>41</v>
      </c>
      <c r="D132" s="490">
        <f>'V2'!G15</f>
        <v>0</v>
      </c>
      <c r="E132" s="491">
        <f>'V2'!H15</f>
        <v>0</v>
      </c>
      <c r="F132" s="423"/>
      <c r="G132" s="423"/>
      <c r="H132" s="423"/>
      <c r="I132" s="424"/>
      <c r="J132" s="424"/>
      <c r="K132" s="424"/>
      <c r="L132" s="424"/>
      <c r="M132" s="424"/>
    </row>
    <row r="133" spans="1:13" ht="12.75">
      <c r="A133" s="423" t="s">
        <v>970</v>
      </c>
      <c r="B133" s="461" t="s">
        <v>1115</v>
      </c>
      <c r="C133" s="489">
        <f>'V2'!F16</f>
        <v>42</v>
      </c>
      <c r="D133" s="490">
        <f>'V2'!G16</f>
        <v>0</v>
      </c>
      <c r="E133" s="491">
        <f>'V2'!H16</f>
        <v>0</v>
      </c>
      <c r="F133" s="423"/>
      <c r="G133" s="423"/>
      <c r="H133" s="423"/>
      <c r="I133" s="424"/>
      <c r="J133" s="424"/>
      <c r="K133" s="424"/>
      <c r="L133" s="424"/>
      <c r="M133" s="424"/>
    </row>
    <row r="134" spans="1:13" ht="12.75">
      <c r="A134" s="423" t="s">
        <v>970</v>
      </c>
      <c r="B134" s="461" t="s">
        <v>1116</v>
      </c>
      <c r="C134" s="489">
        <f>'V2'!F17</f>
        <v>43</v>
      </c>
      <c r="D134" s="490">
        <f>'V2'!G17</f>
        <v>0</v>
      </c>
      <c r="E134" s="491">
        <f>'V2'!H17</f>
        <v>0</v>
      </c>
      <c r="F134" s="423"/>
      <c r="G134" s="423"/>
      <c r="H134" s="423"/>
      <c r="I134" s="424"/>
      <c r="J134" s="424"/>
      <c r="K134" s="424"/>
      <c r="L134" s="424"/>
      <c r="M134" s="424"/>
    </row>
    <row r="135" spans="1:13" ht="12.75">
      <c r="A135" s="423" t="s">
        <v>970</v>
      </c>
      <c r="B135" s="461" t="s">
        <v>1117</v>
      </c>
      <c r="C135" s="489">
        <f>'V2'!F18</f>
        <v>44</v>
      </c>
      <c r="D135" s="490">
        <f>'V2'!G18</f>
        <v>0</v>
      </c>
      <c r="E135" s="491">
        <f>'V2'!H18</f>
        <v>0</v>
      </c>
      <c r="F135" s="423"/>
      <c r="G135" s="423"/>
      <c r="H135" s="423"/>
      <c r="I135" s="424"/>
      <c r="J135" s="424"/>
      <c r="K135" s="424"/>
      <c r="L135" s="424"/>
      <c r="M135" s="424"/>
    </row>
    <row r="136" spans="1:13" ht="12.75">
      <c r="A136" s="423" t="s">
        <v>970</v>
      </c>
      <c r="B136" s="461" t="s">
        <v>1118</v>
      </c>
      <c r="C136" s="489">
        <f>'V2'!F19</f>
        <v>45</v>
      </c>
      <c r="D136" s="490">
        <f>'V2'!G19</f>
        <v>0</v>
      </c>
      <c r="E136" s="491">
        <f>'V2'!H19</f>
        <v>0</v>
      </c>
      <c r="F136" s="423"/>
      <c r="G136" s="423"/>
      <c r="H136" s="423"/>
      <c r="I136" s="424"/>
      <c r="J136" s="424"/>
      <c r="K136" s="424"/>
      <c r="L136" s="424"/>
      <c r="M136" s="424"/>
    </row>
    <row r="137" spans="1:13" ht="12.75">
      <c r="A137" s="423" t="s">
        <v>970</v>
      </c>
      <c r="B137" s="461" t="s">
        <v>157</v>
      </c>
      <c r="C137" s="489">
        <f>'V2'!F20</f>
        <v>46</v>
      </c>
      <c r="D137" s="490">
        <f>'V2'!G20</f>
        <v>0</v>
      </c>
      <c r="E137" s="491">
        <f>'V2'!H20</f>
        <v>0</v>
      </c>
      <c r="F137" s="423"/>
      <c r="G137" s="423"/>
      <c r="H137" s="423"/>
      <c r="I137" s="424"/>
      <c r="J137" s="424"/>
      <c r="K137" s="424"/>
      <c r="L137" s="424"/>
      <c r="M137" s="424"/>
    </row>
    <row r="138" spans="1:13" ht="12.75">
      <c r="A138" s="423" t="s">
        <v>970</v>
      </c>
      <c r="B138" s="461" t="s">
        <v>158</v>
      </c>
      <c r="C138" s="489">
        <f>'V2'!F21</f>
        <v>47</v>
      </c>
      <c r="D138" s="490">
        <f>'V2'!G21</f>
        <v>0</v>
      </c>
      <c r="E138" s="491">
        <f>'V2'!H21</f>
        <v>0</v>
      </c>
      <c r="F138" s="423"/>
      <c r="G138" s="423"/>
      <c r="H138" s="423"/>
      <c r="I138" s="424"/>
      <c r="J138" s="424"/>
      <c r="K138" s="424"/>
      <c r="L138" s="424"/>
      <c r="M138" s="424"/>
    </row>
    <row r="139" spans="1:13" ht="12.75">
      <c r="A139" s="423" t="s">
        <v>970</v>
      </c>
      <c r="B139" s="461" t="s">
        <v>1119</v>
      </c>
      <c r="C139" s="489">
        <f>'V2'!F22</f>
        <v>48</v>
      </c>
      <c r="D139" s="490">
        <f>'V2'!G22</f>
        <v>0</v>
      </c>
      <c r="E139" s="491">
        <f>'V2'!H22</f>
        <v>0</v>
      </c>
      <c r="F139" s="423"/>
      <c r="G139" s="423"/>
      <c r="H139" s="423"/>
      <c r="I139" s="424"/>
      <c r="J139" s="424"/>
      <c r="K139" s="424"/>
      <c r="L139" s="424"/>
      <c r="M139" s="424"/>
    </row>
    <row r="140" spans="1:13" ht="12.75">
      <c r="A140" s="423" t="s">
        <v>970</v>
      </c>
      <c r="B140" s="461" t="s">
        <v>1120</v>
      </c>
      <c r="C140" s="489">
        <f>'V2'!F24</f>
        <v>49</v>
      </c>
      <c r="D140" s="490">
        <f>'V2'!G24</f>
        <v>0</v>
      </c>
      <c r="E140" s="491">
        <f>'V2'!H24</f>
        <v>0</v>
      </c>
      <c r="F140" s="423"/>
      <c r="G140" s="423"/>
      <c r="H140" s="423"/>
      <c r="I140" s="424"/>
      <c r="J140" s="424"/>
      <c r="K140" s="424"/>
      <c r="L140" s="424"/>
      <c r="M140" s="424"/>
    </row>
    <row r="141" spans="1:13" ht="12.75">
      <c r="A141" s="423" t="s">
        <v>970</v>
      </c>
      <c r="B141" s="461" t="s">
        <v>299</v>
      </c>
      <c r="C141" s="489">
        <f>'V2'!F25</f>
        <v>50</v>
      </c>
      <c r="D141" s="490">
        <f>'V2'!G25</f>
        <v>0</v>
      </c>
      <c r="E141" s="491">
        <f>'V2'!H25</f>
        <v>0</v>
      </c>
      <c r="F141" s="423"/>
      <c r="G141" s="423"/>
      <c r="H141" s="423"/>
      <c r="I141" s="424"/>
      <c r="J141" s="424"/>
      <c r="K141" s="424"/>
      <c r="L141" s="424"/>
      <c r="M141" s="424"/>
    </row>
    <row r="142" spans="1:13" ht="12.75">
      <c r="A142" s="423" t="s">
        <v>970</v>
      </c>
      <c r="B142" s="461" t="s">
        <v>1121</v>
      </c>
      <c r="C142" s="489">
        <f>'V2'!F26</f>
        <v>51</v>
      </c>
      <c r="D142" s="490">
        <f>'V2'!G26</f>
        <v>0</v>
      </c>
      <c r="E142" s="491">
        <f>'V2'!H26</f>
        <v>0</v>
      </c>
      <c r="F142" s="423"/>
      <c r="G142" s="423"/>
      <c r="H142" s="423" t="s">
        <v>970</v>
      </c>
      <c r="I142" s="424"/>
      <c r="J142" s="424"/>
      <c r="K142" s="424"/>
      <c r="L142" s="424"/>
      <c r="M142" s="423" t="s">
        <v>970</v>
      </c>
    </row>
    <row r="143" spans="1:13" s="425" customFormat="1" ht="12.75">
      <c r="A143" s="423" t="s">
        <v>970</v>
      </c>
      <c r="B143" s="461" t="s">
        <v>1122</v>
      </c>
      <c r="C143" s="489">
        <f>'V2'!F27</f>
        <v>52</v>
      </c>
      <c r="D143" s="490">
        <f>'V2'!G27</f>
        <v>0</v>
      </c>
      <c r="E143" s="491">
        <f>'V2'!H27</f>
        <v>0</v>
      </c>
      <c r="F143" s="423"/>
      <c r="G143" s="423"/>
      <c r="H143" s="424"/>
      <c r="I143" s="424"/>
      <c r="J143" s="424"/>
      <c r="K143" s="424"/>
      <c r="L143" s="424"/>
      <c r="M143" s="424"/>
    </row>
    <row r="144" spans="1:13" s="425" customFormat="1" ht="12.75">
      <c r="A144" s="423" t="s">
        <v>970</v>
      </c>
      <c r="B144" s="461" t="s">
        <v>1123</v>
      </c>
      <c r="C144" s="489">
        <f>'V2'!F28</f>
        <v>53</v>
      </c>
      <c r="D144" s="490">
        <f>'V2'!G28</f>
        <v>0</v>
      </c>
      <c r="E144" s="491">
        <f>'V2'!H28</f>
        <v>0</v>
      </c>
      <c r="F144" s="423"/>
      <c r="G144" s="423"/>
      <c r="H144" s="424"/>
      <c r="I144" s="424"/>
      <c r="J144" s="424"/>
      <c r="K144" s="424"/>
      <c r="L144" s="424"/>
      <c r="M144" s="424"/>
    </row>
    <row r="145" spans="1:13" s="425" customFormat="1" ht="12.75">
      <c r="A145" s="423" t="s">
        <v>970</v>
      </c>
      <c r="B145" s="461" t="s">
        <v>1124</v>
      </c>
      <c r="C145" s="489">
        <f>'V2'!F29</f>
        <v>54</v>
      </c>
      <c r="D145" s="490">
        <f>'V2'!G29</f>
        <v>0</v>
      </c>
      <c r="E145" s="491">
        <f>'V2'!H29</f>
        <v>0</v>
      </c>
      <c r="F145" s="423"/>
      <c r="G145" s="423"/>
      <c r="H145" s="424"/>
      <c r="I145" s="424"/>
      <c r="J145" s="424"/>
      <c r="K145" s="424"/>
      <c r="L145" s="424"/>
      <c r="M145" s="424"/>
    </row>
    <row r="146" spans="1:13" s="425" customFormat="1" ht="12.75">
      <c r="A146" s="423" t="s">
        <v>970</v>
      </c>
      <c r="B146" s="461" t="s">
        <v>1125</v>
      </c>
      <c r="C146" s="489">
        <f>'V2'!F30</f>
        <v>55</v>
      </c>
      <c r="D146" s="490">
        <f>'V2'!G30</f>
        <v>0</v>
      </c>
      <c r="E146" s="491">
        <f>'V2'!H30</f>
        <v>0</v>
      </c>
      <c r="F146" s="423"/>
      <c r="G146" s="423"/>
      <c r="H146" s="424"/>
      <c r="I146" s="424"/>
      <c r="J146" s="424"/>
      <c r="K146" s="424"/>
      <c r="L146" s="424"/>
      <c r="M146" s="424"/>
    </row>
    <row r="147" spans="1:13" s="425" customFormat="1" ht="13.5" thickBot="1">
      <c r="A147" s="423"/>
      <c r="B147" s="479" t="s">
        <v>1126</v>
      </c>
      <c r="C147" s="492">
        <f>'V2'!F31</f>
        <v>56</v>
      </c>
      <c r="D147" s="493">
        <f>'V2'!G31</f>
        <v>0</v>
      </c>
      <c r="E147" s="494">
        <f>'V2'!H31</f>
        <v>0</v>
      </c>
      <c r="F147" s="423"/>
      <c r="G147" s="423"/>
      <c r="H147" s="424"/>
      <c r="I147" s="424"/>
      <c r="J147" s="424"/>
      <c r="K147" s="424"/>
      <c r="L147" s="424"/>
      <c r="M147" s="424"/>
    </row>
    <row r="148" spans="1:13" s="425" customFormat="1" ht="12.75">
      <c r="A148" s="423" t="s">
        <v>970</v>
      </c>
      <c r="B148" s="423" t="s">
        <v>970</v>
      </c>
      <c r="C148" s="423" t="s">
        <v>970</v>
      </c>
      <c r="D148" s="423" t="s">
        <v>970</v>
      </c>
      <c r="E148" s="423" t="s">
        <v>970</v>
      </c>
      <c r="F148" s="423" t="s">
        <v>970</v>
      </c>
      <c r="G148" s="423" t="s">
        <v>970</v>
      </c>
      <c r="H148" s="424"/>
      <c r="I148" s="424"/>
      <c r="J148" s="424"/>
      <c r="K148" s="424"/>
      <c r="L148" s="424"/>
      <c r="M148" s="424"/>
    </row>
    <row r="149" s="425" customFormat="1" ht="12.75"/>
    <row r="150" s="425" customFormat="1" ht="12.75"/>
    <row r="151" s="425" customFormat="1" ht="12.75"/>
    <row r="152" s="425" customFormat="1" ht="12.75"/>
    <row r="153" s="425" customFormat="1" ht="12.75"/>
    <row r="154" s="425" customFormat="1" ht="12.75"/>
    <row r="155" s="425" customFormat="1" ht="12.75"/>
    <row r="156" s="425" customFormat="1" ht="12.75"/>
    <row r="157" s="425" customFormat="1" ht="12.75"/>
    <row r="158" s="425" customFormat="1" ht="12.75"/>
    <row r="159" s="425" customFormat="1" ht="12.75"/>
    <row r="160" s="425" customFormat="1" ht="12.75"/>
    <row r="161" s="425" customFormat="1" ht="12.75"/>
    <row r="162" s="425" customFormat="1" ht="12.75"/>
    <row r="163" s="425" customFormat="1" ht="12.75"/>
    <row r="164" s="425" customFormat="1" ht="12.75"/>
    <row r="165" s="425" customFormat="1" ht="12.75"/>
    <row r="166" s="425" customFormat="1" ht="12.75"/>
    <row r="167" s="425" customFormat="1" ht="12.75"/>
    <row r="168" s="425" customFormat="1" ht="12.75"/>
    <row r="169" s="425" customFormat="1" ht="12.75"/>
    <row r="170" s="425" customFormat="1" ht="12.75"/>
    <row r="171" s="425" customFormat="1" ht="12.75"/>
    <row r="172" s="425" customFormat="1" ht="12.75"/>
    <row r="173" s="425" customFormat="1" ht="12.75"/>
    <row r="174" s="425" customFormat="1" ht="12.75"/>
    <row r="175" s="425" customFormat="1" ht="12.75"/>
    <row r="176" s="425" customFormat="1" ht="12.75"/>
    <row r="177" s="425" customFormat="1" ht="12.75"/>
    <row r="178" s="425" customFormat="1" ht="12.75"/>
    <row r="179" s="425" customFormat="1" ht="12.75"/>
    <row r="180" s="425" customFormat="1" ht="12.75"/>
    <row r="181" s="425" customFormat="1" ht="12.75"/>
    <row r="182" s="425" customFormat="1" ht="12.75"/>
    <row r="183" s="425" customFormat="1" ht="12.75"/>
    <row r="184" s="425" customFormat="1" ht="12.75"/>
    <row r="185" s="425" customFormat="1" ht="12.75"/>
    <row r="186" s="425" customFormat="1" ht="12.75"/>
    <row r="187" s="425" customFormat="1" ht="12.75"/>
    <row r="188" s="425" customFormat="1" ht="12.75"/>
    <row r="189" s="425" customFormat="1" ht="12.75"/>
    <row r="190" s="425" customFormat="1" ht="12.75"/>
    <row r="191" s="425" customFormat="1" ht="12.75"/>
    <row r="192" s="425" customFormat="1" ht="12.75"/>
    <row r="193" s="425" customFormat="1" ht="12.75"/>
    <row r="194" s="425" customFormat="1" ht="12.75"/>
    <row r="195" s="425" customFormat="1" ht="12.75"/>
    <row r="196" s="425" customFormat="1" ht="12.75"/>
    <row r="197" s="425" customFormat="1" ht="12.75"/>
    <row r="198" s="425" customFormat="1" ht="12.75"/>
    <row r="199" s="425" customFormat="1" ht="12.75"/>
    <row r="200" s="425" customFormat="1" ht="12.75"/>
    <row r="201" s="425" customFormat="1" ht="12.75"/>
    <row r="202" s="425" customFormat="1" ht="12.75"/>
    <row r="203" s="425" customFormat="1" ht="12.75"/>
    <row r="204" s="425" customFormat="1" ht="12.75"/>
    <row r="205" s="425" customFormat="1" ht="12.75"/>
    <row r="206" s="425" customFormat="1" ht="12.75"/>
    <row r="207" s="425" customFormat="1" ht="12.75"/>
    <row r="208" s="425" customFormat="1" ht="12.75"/>
    <row r="209" s="425" customFormat="1" ht="12.75"/>
    <row r="210" s="425" customFormat="1" ht="12.75"/>
    <row r="211" s="425" customFormat="1" ht="12.75"/>
    <row r="212" s="425" customFormat="1" ht="12.75"/>
    <row r="213" s="425" customFormat="1" ht="12.75"/>
    <row r="214" s="425" customFormat="1" ht="12.75"/>
    <row r="215" s="425" customFormat="1" ht="12.75"/>
    <row r="216" s="425" customFormat="1" ht="12.75"/>
    <row r="217" s="425" customFormat="1" ht="12.75"/>
    <row r="218" s="425" customFormat="1" ht="12.75"/>
    <row r="219" s="425" customFormat="1" ht="12.75"/>
    <row r="220" s="425" customFormat="1" ht="12.75"/>
    <row r="221" s="425" customFormat="1" ht="12.75"/>
    <row r="222" s="425" customFormat="1" ht="12.75"/>
    <row r="223" s="425" customFormat="1" ht="12.75"/>
    <row r="224" s="425" customFormat="1" ht="12.75"/>
    <row r="225" s="425" customFormat="1" ht="12.75"/>
    <row r="226" s="425" customFormat="1" ht="12.75"/>
    <row r="227" s="425" customFormat="1" ht="12.75"/>
    <row r="228" s="425" customFormat="1" ht="12.75"/>
    <row r="229" s="425" customFormat="1" ht="12.75"/>
    <row r="230" s="425" customFormat="1" ht="12.75"/>
    <row r="231" s="425" customFormat="1" ht="12.75"/>
    <row r="232" s="425" customFormat="1" ht="12.75"/>
    <row r="233" s="425" customFormat="1" ht="12.75"/>
    <row r="234" s="425" customFormat="1" ht="12.75"/>
    <row r="235" s="425" customFormat="1" ht="12.75"/>
    <row r="236" s="425" customFormat="1" ht="12.75"/>
    <row r="237" s="425" customFormat="1" ht="12.75"/>
    <row r="238" s="425" customFormat="1" ht="12.75"/>
    <row r="239" s="425" customFormat="1" ht="12.75"/>
    <row r="240" s="425" customFormat="1" ht="12.75"/>
    <row r="241" s="425" customFormat="1" ht="12.75"/>
    <row r="242" s="425" customFormat="1" ht="12.75"/>
    <row r="243" s="425" customFormat="1" ht="12.75"/>
    <row r="244" s="425" customFormat="1" ht="12.75"/>
    <row r="245" s="425" customFormat="1" ht="12.75"/>
    <row r="246" s="425" customFormat="1" ht="12.75"/>
    <row r="247" s="425" customFormat="1" ht="12.75"/>
    <row r="248" s="425" customFormat="1" ht="12.75"/>
    <row r="249" s="425" customFormat="1" ht="12.75"/>
    <row r="250" s="425" customFormat="1" ht="12.75"/>
    <row r="251" s="425" customFormat="1" ht="12.75"/>
    <row r="252" s="425" customFormat="1" ht="12.75"/>
    <row r="253" s="425" customFormat="1" ht="12.75"/>
    <row r="254" s="425" customFormat="1" ht="12.75"/>
    <row r="255" s="425" customFormat="1" ht="12.75"/>
    <row r="256" s="425" customFormat="1" ht="12.75"/>
    <row r="257" s="425" customFormat="1" ht="12.75"/>
    <row r="258" s="425" customFormat="1" ht="12.75"/>
    <row r="259" s="425" customFormat="1" ht="12.75"/>
    <row r="260" s="425" customFormat="1" ht="12.75"/>
    <row r="261" s="425" customFormat="1" ht="12.75"/>
    <row r="262" s="425" customFormat="1" ht="12.75"/>
    <row r="263" s="425" customFormat="1" ht="12.75"/>
    <row r="264" s="425" customFormat="1" ht="12.75"/>
    <row r="265" s="425" customFormat="1" ht="12.75"/>
    <row r="266" s="425" customFormat="1" ht="12.75"/>
    <row r="267" s="425" customFormat="1" ht="12.75"/>
    <row r="268" s="425" customFormat="1" ht="12.75"/>
    <row r="269" s="425" customFormat="1" ht="12.75"/>
    <row r="270" s="425" customFormat="1" ht="12.75"/>
    <row r="271" s="425" customFormat="1" ht="12.75"/>
    <row r="272" s="425" customFormat="1" ht="12.75"/>
    <row r="273" s="425" customFormat="1" ht="12.75"/>
    <row r="274" s="425" customFormat="1" ht="12.75"/>
    <row r="275" s="425" customFormat="1" ht="12.75"/>
    <row r="276" s="425" customFormat="1" ht="12.75"/>
    <row r="277" s="425" customFormat="1" ht="12.75"/>
    <row r="278" s="425" customFormat="1" ht="12.75"/>
    <row r="279" s="425" customFormat="1" ht="12.75"/>
    <row r="280" s="425" customFormat="1" ht="12.75"/>
    <row r="281" s="425" customFormat="1" ht="12.75"/>
    <row r="282" s="425" customFormat="1" ht="12.75"/>
    <row r="283" s="425" customFormat="1" ht="12.75"/>
    <row r="284" s="425" customFormat="1" ht="12.75"/>
    <row r="285" s="425" customFormat="1" ht="12.75"/>
    <row r="286" s="425" customFormat="1" ht="12.75"/>
    <row r="287" s="425" customFormat="1" ht="12.75"/>
    <row r="288" s="425" customFormat="1" ht="12.75"/>
    <row r="289" s="425" customFormat="1" ht="12.75"/>
    <row r="290" s="425" customFormat="1" ht="12.75"/>
    <row r="291" s="425" customFormat="1" ht="12.75"/>
    <row r="292" s="425" customFormat="1" ht="12.75"/>
    <row r="293" s="425" customFormat="1" ht="12.75"/>
    <row r="294" s="425" customFormat="1" ht="12.75"/>
    <row r="295" s="425" customFormat="1" ht="12.75"/>
    <row r="296" s="425" customFormat="1" ht="12.75"/>
    <row r="297" s="425" customFormat="1" ht="12.75"/>
    <row r="298" s="425" customFormat="1" ht="12.75"/>
    <row r="299" s="425" customFormat="1" ht="12.75"/>
    <row r="300" s="425" customFormat="1" ht="12.75"/>
    <row r="301" s="425" customFormat="1" ht="12.75"/>
    <row r="302" s="425" customFormat="1" ht="12.75"/>
    <row r="303" s="425" customFormat="1" ht="12.75"/>
    <row r="304" s="425" customFormat="1" ht="12.75"/>
    <row r="305" s="425" customFormat="1" ht="12.75"/>
    <row r="306" s="425" customFormat="1" ht="12.75"/>
    <row r="307" s="425" customFormat="1" ht="12.75"/>
    <row r="308" s="425" customFormat="1" ht="12.75"/>
    <row r="309" s="425" customFormat="1" ht="12.75"/>
    <row r="310" s="425" customFormat="1" ht="12.75"/>
    <row r="311" s="425" customFormat="1" ht="12.75"/>
    <row r="312" s="425" customFormat="1" ht="12.75"/>
    <row r="313" s="425" customFormat="1" ht="12.75"/>
    <row r="314" s="425" customFormat="1" ht="12.75"/>
    <row r="315" s="425" customFormat="1" ht="12.75"/>
    <row r="316" s="425" customFormat="1" ht="12.75"/>
    <row r="317" s="425" customFormat="1" ht="12.75"/>
    <row r="318" s="425" customFormat="1" ht="12.75"/>
    <row r="319" s="425" customFormat="1" ht="12.75"/>
    <row r="320" s="425" customFormat="1" ht="12.75"/>
    <row r="321" s="425" customFormat="1" ht="12.75"/>
    <row r="322" s="425" customFormat="1" ht="12.75"/>
    <row r="323" s="425" customFormat="1" ht="12.75"/>
    <row r="324" s="425" customFormat="1" ht="12.75"/>
    <row r="325" s="425" customFormat="1" ht="12.75"/>
    <row r="326" s="425" customFormat="1" ht="12.75"/>
    <row r="327" s="425" customFormat="1" ht="12.75"/>
    <row r="328" s="425" customFormat="1" ht="12.75"/>
    <row r="329" s="425" customFormat="1" ht="12.75"/>
    <row r="330" s="425" customFormat="1" ht="12.75"/>
    <row r="331" s="425" customFormat="1" ht="12.75"/>
    <row r="332" s="425" customFormat="1" ht="12.75"/>
    <row r="333" s="425" customFormat="1" ht="12.75"/>
    <row r="334" s="425" customFormat="1" ht="12.75"/>
    <row r="335" s="425" customFormat="1" ht="12.75"/>
    <row r="336" s="425" customFormat="1" ht="12.75"/>
    <row r="337" s="425" customFormat="1" ht="12.75"/>
    <row r="338" s="425" customFormat="1" ht="12.75"/>
    <row r="339" s="425" customFormat="1" ht="12.75"/>
    <row r="340" s="425" customFormat="1" ht="12.75"/>
    <row r="341" s="425" customFormat="1" ht="12.75"/>
    <row r="342" s="425" customFormat="1" ht="12.75"/>
    <row r="343" s="425" customFormat="1" ht="12.75"/>
    <row r="344" s="425" customFormat="1" ht="12.75"/>
    <row r="345" s="425" customFormat="1" ht="12.75"/>
    <row r="346" s="425" customFormat="1" ht="12.75"/>
    <row r="347" s="425" customFormat="1" ht="12.75"/>
    <row r="348" s="425" customFormat="1" ht="12.75"/>
    <row r="349" s="425" customFormat="1" ht="12.75"/>
    <row r="350" s="425" customFormat="1" ht="12.75"/>
    <row r="351" s="425" customFormat="1" ht="12.75"/>
    <row r="352" s="425" customFormat="1" ht="12.75"/>
    <row r="353" s="425" customFormat="1" ht="12.75"/>
    <row r="354" s="425" customFormat="1" ht="12.75"/>
    <row r="355" s="425" customFormat="1" ht="12.75"/>
    <row r="356" s="425" customFormat="1" ht="12.75"/>
    <row r="357" s="425" customFormat="1" ht="12.75"/>
    <row r="358" s="425" customFormat="1" ht="12.75"/>
    <row r="359" s="425" customFormat="1" ht="12.75"/>
    <row r="360" s="425" customFormat="1" ht="12.75"/>
    <row r="361" s="425" customFormat="1" ht="12.75"/>
    <row r="362" s="425" customFormat="1" ht="12.75"/>
    <row r="363" s="425" customFormat="1" ht="12.75"/>
    <row r="364" s="425" customFormat="1" ht="12.75"/>
    <row r="365" s="425" customFormat="1" ht="12.75"/>
    <row r="366" s="425" customFormat="1" ht="12.75"/>
    <row r="367" s="425" customFormat="1" ht="12.75"/>
    <row r="368" s="425" customFormat="1" ht="12.75"/>
    <row r="369" s="425" customFormat="1" ht="12.75"/>
    <row r="370" s="425" customFormat="1" ht="12.75"/>
    <row r="371" s="425" customFormat="1" ht="12.75"/>
    <row r="372" s="425" customFormat="1" ht="12.75"/>
    <row r="373" s="425" customFormat="1" ht="12.75"/>
    <row r="374" s="425" customFormat="1" ht="12.75"/>
    <row r="375" s="425" customFormat="1" ht="12.75"/>
    <row r="376" s="425" customFormat="1" ht="12.75"/>
    <row r="377" s="425" customFormat="1" ht="12.75"/>
    <row r="378" s="425" customFormat="1" ht="12.75"/>
    <row r="379" s="425" customFormat="1" ht="12.75"/>
    <row r="380" s="425" customFormat="1" ht="12.75"/>
    <row r="381" s="425" customFormat="1" ht="12.75"/>
    <row r="382" s="425" customFormat="1" ht="12.75"/>
    <row r="383" s="425" customFormat="1" ht="12.75"/>
    <row r="384" s="425" customFormat="1" ht="12.75"/>
    <row r="385" s="425" customFormat="1" ht="12.75"/>
    <row r="386" s="425" customFormat="1" ht="12.75"/>
    <row r="387" s="425" customFormat="1" ht="12.75"/>
    <row r="388" s="425" customFormat="1" ht="12.75"/>
    <row r="389" s="425" customFormat="1" ht="12.75"/>
    <row r="390" s="425" customFormat="1" ht="12.75"/>
    <row r="391" s="425" customFormat="1" ht="12.75"/>
    <row r="392" s="425" customFormat="1" ht="12.75"/>
    <row r="393" s="425" customFormat="1" ht="12.75"/>
    <row r="394" s="425" customFormat="1" ht="12.75"/>
    <row r="395" s="425" customFormat="1" ht="12.75"/>
    <row r="396" s="425" customFormat="1" ht="12.75"/>
    <row r="397" s="425" customFormat="1" ht="12.75"/>
    <row r="398" s="425" customFormat="1" ht="12.75"/>
    <row r="399" s="425" customFormat="1" ht="12.75"/>
    <row r="400" s="425" customFormat="1" ht="12.75"/>
    <row r="401" s="425" customFormat="1" ht="12.75"/>
    <row r="402" s="425" customFormat="1" ht="12.75"/>
    <row r="403" s="425" customFormat="1" ht="12.75"/>
    <row r="404" s="425" customFormat="1" ht="12.75"/>
    <row r="405" s="425" customFormat="1" ht="12.75"/>
    <row r="406" s="425" customFormat="1" ht="12.75"/>
    <row r="407" s="425" customFormat="1" ht="12.75"/>
    <row r="408" s="425" customFormat="1" ht="12.75"/>
    <row r="409" s="425" customFormat="1" ht="12.75"/>
    <row r="410" s="425" customFormat="1" ht="12.75"/>
    <row r="411" s="425" customFormat="1" ht="12.75"/>
    <row r="412" s="425" customFormat="1" ht="12.75"/>
    <row r="413" s="425" customFormat="1" ht="12.75"/>
    <row r="414" s="425" customFormat="1" ht="12.75"/>
    <row r="415" s="425" customFormat="1" ht="12.75"/>
    <row r="416" s="425" customFormat="1" ht="12.75"/>
    <row r="417" s="425" customFormat="1" ht="12.75"/>
    <row r="418" s="425" customFormat="1" ht="12.75"/>
    <row r="419" s="425" customFormat="1" ht="12.75"/>
    <row r="420" s="425" customFormat="1" ht="12.75"/>
    <row r="421" s="425" customFormat="1" ht="12.75"/>
    <row r="422" s="425" customFormat="1" ht="12.75"/>
    <row r="423" s="425" customFormat="1" ht="12.75"/>
    <row r="424" s="425" customFormat="1" ht="12.75"/>
    <row r="425" s="425" customFormat="1" ht="12.75"/>
    <row r="426" s="425" customFormat="1" ht="12.75"/>
    <row r="427" s="425" customFormat="1" ht="12.75"/>
    <row r="428" s="425" customFormat="1" ht="12.75"/>
    <row r="429" s="425" customFormat="1" ht="12.75"/>
    <row r="430" s="425" customFormat="1" ht="12.75"/>
    <row r="431" s="425" customFormat="1" ht="12.75"/>
    <row r="432" s="425" customFormat="1" ht="12.75"/>
    <row r="433" s="425" customFormat="1" ht="12.75"/>
    <row r="434" s="425" customFormat="1" ht="12.75"/>
    <row r="435" s="425" customFormat="1" ht="12.75"/>
    <row r="436" s="425" customFormat="1" ht="12.75"/>
    <row r="437" s="425" customFormat="1" ht="12.75"/>
    <row r="438" s="425" customFormat="1" ht="12.75"/>
    <row r="439" s="425" customFormat="1" ht="12.75"/>
    <row r="440" s="425" customFormat="1" ht="12.75"/>
    <row r="441" s="425" customFormat="1" ht="12.75"/>
    <row r="442" s="425" customFormat="1" ht="12.75"/>
    <row r="443" s="425" customFormat="1" ht="12.75"/>
    <row r="444" s="425" customFormat="1" ht="12.75"/>
    <row r="445" s="425" customFormat="1" ht="12.75"/>
    <row r="446" s="425" customFormat="1" ht="12.75"/>
    <row r="447" s="425" customFormat="1" ht="12.75"/>
    <row r="448" s="425" customFormat="1" ht="12.75"/>
    <row r="449" s="425" customFormat="1" ht="12.75"/>
    <row r="450" s="425" customFormat="1" ht="12.75"/>
    <row r="451" s="425" customFormat="1" ht="12.75"/>
    <row r="452" s="425" customFormat="1" ht="12.75"/>
    <row r="453" s="425" customFormat="1" ht="12.75"/>
    <row r="454" s="425" customFormat="1" ht="12.75"/>
    <row r="455" s="425" customFormat="1" ht="12.75"/>
    <row r="456" s="425" customFormat="1" ht="12.75"/>
    <row r="457" s="425" customFormat="1" ht="12.75"/>
    <row r="458" s="425" customFormat="1" ht="12.75"/>
    <row r="459" s="425" customFormat="1" ht="12.75"/>
    <row r="460" s="425" customFormat="1" ht="12.75"/>
    <row r="461" s="425" customFormat="1" ht="12.75"/>
    <row r="462" s="425" customFormat="1" ht="12.75"/>
    <row r="463" s="425" customFormat="1" ht="12.75"/>
    <row r="464" s="425" customFormat="1" ht="12.75"/>
    <row r="465" s="425" customFormat="1" ht="12.75"/>
    <row r="466" s="425" customFormat="1" ht="12.75"/>
    <row r="467" s="425" customFormat="1" ht="12.75"/>
    <row r="468" s="425" customFormat="1" ht="12.75"/>
    <row r="469" s="425" customFormat="1" ht="12.75"/>
    <row r="470" s="425" customFormat="1" ht="12.75"/>
    <row r="471" s="425" customFormat="1" ht="12.75"/>
    <row r="472" s="425" customFormat="1" ht="12.75"/>
    <row r="473" s="425" customFormat="1" ht="12.75"/>
    <row r="474" s="425" customFormat="1" ht="12.75"/>
    <row r="475" s="425" customFormat="1" ht="12.75"/>
    <row r="476" s="425" customFormat="1" ht="12.75"/>
    <row r="477" s="425" customFormat="1" ht="12.75"/>
    <row r="478" s="425" customFormat="1" ht="12.75"/>
    <row r="479" s="425" customFormat="1" ht="12.75"/>
    <row r="480" s="425" customFormat="1" ht="12.75"/>
    <row r="481" s="425" customFormat="1" ht="12.75"/>
    <row r="482" s="425" customFormat="1" ht="12.75"/>
    <row r="483" s="425" customFormat="1" ht="12.75"/>
    <row r="484" s="425" customFormat="1" ht="12.75"/>
    <row r="485" s="425" customFormat="1" ht="12.75"/>
    <row r="486" s="425" customFormat="1" ht="12.75"/>
    <row r="487" s="425" customFormat="1" ht="12.75"/>
    <row r="488" s="425" customFormat="1" ht="12.75"/>
    <row r="489" s="425" customFormat="1" ht="12.75"/>
    <row r="490" s="425" customFormat="1" ht="12.75"/>
    <row r="491" s="425" customFormat="1" ht="12.75"/>
    <row r="492" s="425" customFormat="1" ht="12.75"/>
    <row r="493" s="425" customFormat="1" ht="12.75"/>
    <row r="494" s="425" customFormat="1" ht="12.75"/>
    <row r="495" s="425" customFormat="1" ht="12.75"/>
    <row r="496" s="425" customFormat="1" ht="12.75"/>
    <row r="497" s="425" customFormat="1" ht="12.75"/>
    <row r="498" s="425" customFormat="1" ht="12.75"/>
    <row r="499" s="425" customFormat="1" ht="12.75"/>
    <row r="500" s="425" customFormat="1" ht="12.75"/>
    <row r="501" s="425" customFormat="1" ht="12.75"/>
    <row r="502" s="425" customFormat="1" ht="12.75"/>
    <row r="503" s="425" customFormat="1" ht="12.75"/>
    <row r="504" s="425" customFormat="1" ht="12.75"/>
    <row r="505" s="425" customFormat="1" ht="12.75"/>
    <row r="506" s="425" customFormat="1" ht="12.75"/>
    <row r="507" s="425" customFormat="1" ht="12.75"/>
    <row r="508" s="425" customFormat="1" ht="12.75"/>
    <row r="509" s="425" customFormat="1" ht="12.75"/>
    <row r="510" s="425" customFormat="1" ht="12.75"/>
    <row r="511" s="425" customFormat="1" ht="12.75"/>
    <row r="512" s="425" customFormat="1" ht="12.75"/>
    <row r="513" s="425" customFormat="1" ht="12.75"/>
    <row r="514" s="425" customFormat="1" ht="12.75"/>
    <row r="515" s="425" customFormat="1" ht="12.75"/>
    <row r="516" s="425" customFormat="1" ht="12.75"/>
    <row r="517" s="425" customFormat="1" ht="12.75"/>
    <row r="518" s="425" customFormat="1" ht="12.75"/>
    <row r="519" s="425" customFormat="1" ht="12.75"/>
    <row r="520" s="425" customFormat="1" ht="12.75"/>
    <row r="521" s="425" customFormat="1" ht="12.75"/>
    <row r="522" s="425" customFormat="1" ht="12.75"/>
    <row r="523" s="425" customFormat="1" ht="12.75"/>
    <row r="524" s="425" customFormat="1" ht="12.75"/>
    <row r="525" s="425" customFormat="1" ht="12.75"/>
    <row r="526" s="425" customFormat="1" ht="12.75"/>
    <row r="527" s="425" customFormat="1" ht="12.75"/>
    <row r="528" s="425" customFormat="1" ht="12.75"/>
    <row r="529" s="425" customFormat="1" ht="12.75"/>
    <row r="530" s="425" customFormat="1" ht="12.75"/>
    <row r="531" s="425" customFormat="1" ht="12.75"/>
    <row r="532" s="425" customFormat="1" ht="12.75"/>
    <row r="533" s="425" customFormat="1" ht="12.75"/>
    <row r="534" s="425" customFormat="1" ht="12.75"/>
    <row r="535" s="425" customFormat="1" ht="12.75"/>
    <row r="536" s="425" customFormat="1" ht="12.75"/>
    <row r="537" s="425" customFormat="1" ht="12.75"/>
    <row r="538" s="425" customFormat="1" ht="12.75"/>
    <row r="539" s="425" customFormat="1" ht="12.75"/>
    <row r="540" s="425" customFormat="1" ht="12.75"/>
    <row r="541" s="425" customFormat="1" ht="12.75"/>
    <row r="542" s="425" customFormat="1" ht="12.75"/>
    <row r="543" s="425" customFormat="1" ht="12.75"/>
    <row r="544" s="425" customFormat="1" ht="12.75"/>
    <row r="545" s="425" customFormat="1" ht="12.75"/>
    <row r="546" s="425" customFormat="1" ht="12.75"/>
    <row r="547" s="425" customFormat="1" ht="12.75"/>
    <row r="548" s="425" customFormat="1" ht="12.75"/>
    <row r="549" s="425" customFormat="1" ht="12.75"/>
    <row r="550" s="425" customFormat="1" ht="12.75"/>
    <row r="551" s="425" customFormat="1" ht="12.75"/>
    <row r="552" s="425" customFormat="1" ht="12.75"/>
    <row r="553" s="425" customFormat="1" ht="12.75"/>
    <row r="554" s="425" customFormat="1" ht="12.75"/>
    <row r="555" s="425" customFormat="1" ht="12.75"/>
    <row r="556" s="425" customFormat="1" ht="12.75"/>
    <row r="557" s="425" customFormat="1" ht="12.75"/>
    <row r="558" s="425" customFormat="1" ht="12.75"/>
    <row r="559" s="425" customFormat="1" ht="12.75"/>
    <row r="560" s="425" customFormat="1" ht="12.75"/>
    <row r="561" s="425" customFormat="1" ht="12.75"/>
    <row r="562" s="425" customFormat="1" ht="12.75"/>
    <row r="563" s="425" customFormat="1" ht="12.75"/>
    <row r="564" s="425" customFormat="1" ht="12.75"/>
    <row r="565" s="425" customFormat="1" ht="12.75"/>
    <row r="566" s="425" customFormat="1" ht="12.75"/>
    <row r="567" s="425" customFormat="1" ht="12.75"/>
    <row r="568" s="425" customFormat="1" ht="12.75"/>
    <row r="569" s="425" customFormat="1" ht="12.75"/>
    <row r="570" s="425" customFormat="1" ht="12.75"/>
    <row r="571" s="425" customFormat="1" ht="12.75"/>
    <row r="572" s="425" customFormat="1" ht="12.75"/>
    <row r="573" s="425" customFormat="1" ht="12.75"/>
    <row r="574" s="425" customFormat="1" ht="12.75"/>
    <row r="575" s="425" customFormat="1" ht="12.75"/>
    <row r="576" s="425" customFormat="1" ht="12.75"/>
    <row r="577" s="425" customFormat="1" ht="12.75"/>
    <row r="578" s="425" customFormat="1" ht="12.75"/>
    <row r="579" s="425" customFormat="1" ht="12.75"/>
    <row r="580" s="425" customFormat="1" ht="12.75"/>
    <row r="581" s="425" customFormat="1" ht="12.75"/>
    <row r="582" s="425" customFormat="1" ht="12.75"/>
    <row r="583" s="425" customFormat="1" ht="12.75"/>
    <row r="584" s="425" customFormat="1" ht="12.75"/>
    <row r="585" s="425" customFormat="1" ht="12.75"/>
    <row r="586" s="425" customFormat="1" ht="12.75"/>
    <row r="587" s="425" customFormat="1" ht="12.75"/>
    <row r="588" s="425" customFormat="1" ht="12.75"/>
    <row r="589" s="425" customFormat="1" ht="12.75"/>
    <row r="590" spans="2:12" ht="12.75">
      <c r="B590" s="425"/>
      <c r="C590" s="425"/>
      <c r="D590" s="425"/>
      <c r="E590" s="425"/>
      <c r="F590" s="425"/>
      <c r="G590" s="425"/>
      <c r="I590" s="425"/>
      <c r="J590" s="425"/>
      <c r="K590" s="425"/>
      <c r="L590" s="425"/>
    </row>
    <row r="591" spans="2:12" ht="12.75">
      <c r="B591" s="425"/>
      <c r="C591" s="425"/>
      <c r="D591" s="425"/>
      <c r="E591" s="425"/>
      <c r="F591" s="425"/>
      <c r="G591" s="425"/>
      <c r="I591" s="425"/>
      <c r="J591" s="425"/>
      <c r="K591" s="425"/>
      <c r="L591" s="425"/>
    </row>
    <row r="592" spans="2:12" ht="12.75">
      <c r="B592" s="425"/>
      <c r="C592" s="425"/>
      <c r="D592" s="425"/>
      <c r="E592" s="425"/>
      <c r="F592" s="425"/>
      <c r="G592" s="425"/>
      <c r="I592" s="425"/>
      <c r="J592" s="425"/>
      <c r="K592" s="425"/>
      <c r="L592" s="425"/>
    </row>
    <row r="593" spans="2:12" ht="12.75">
      <c r="B593" s="425"/>
      <c r="C593" s="425"/>
      <c r="D593" s="425"/>
      <c r="E593" s="425"/>
      <c r="F593" s="425"/>
      <c r="G593" s="425"/>
      <c r="I593" s="425"/>
      <c r="J593" s="425"/>
      <c r="K593" s="425"/>
      <c r="L593" s="425"/>
    </row>
    <row r="594" spans="2:12" ht="12.75">
      <c r="B594" s="425"/>
      <c r="C594" s="425"/>
      <c r="D594" s="425"/>
      <c r="E594" s="425"/>
      <c r="F594" s="425"/>
      <c r="G594" s="425"/>
      <c r="I594" s="425"/>
      <c r="J594" s="425"/>
      <c r="K594" s="425"/>
      <c r="L594" s="425"/>
    </row>
    <row r="595" spans="2:12" ht="12.75">
      <c r="B595" s="425"/>
      <c r="C595" s="425"/>
      <c r="D595" s="425"/>
      <c r="E595" s="425"/>
      <c r="F595" s="425"/>
      <c r="G595" s="425"/>
      <c r="I595" s="425"/>
      <c r="J595" s="425"/>
      <c r="K595" s="425"/>
      <c r="L595" s="425"/>
    </row>
    <row r="596" spans="2:12" ht="12.75">
      <c r="B596" s="425"/>
      <c r="C596" s="425"/>
      <c r="D596" s="425"/>
      <c r="E596" s="425"/>
      <c r="F596" s="425"/>
      <c r="G596" s="425"/>
      <c r="I596" s="425"/>
      <c r="J596" s="425"/>
      <c r="K596" s="425"/>
      <c r="L596" s="425"/>
    </row>
    <row r="597" spans="2:12" ht="12.75">
      <c r="B597" s="425"/>
      <c r="C597" s="425"/>
      <c r="D597" s="425"/>
      <c r="E597" s="425"/>
      <c r="F597" s="425"/>
      <c r="G597" s="425"/>
      <c r="I597" s="425"/>
      <c r="J597" s="425"/>
      <c r="K597" s="425"/>
      <c r="L597" s="425"/>
    </row>
    <row r="598" spans="2:12" ht="12.75">
      <c r="B598" s="425"/>
      <c r="C598" s="425"/>
      <c r="D598" s="425"/>
      <c r="E598" s="425"/>
      <c r="F598" s="425"/>
      <c r="G598" s="425"/>
      <c r="I598" s="425"/>
      <c r="J598" s="425"/>
      <c r="K598" s="425"/>
      <c r="L598" s="425"/>
    </row>
    <row r="599" spans="2:7" ht="12.75">
      <c r="B599" s="425"/>
      <c r="C599" s="425"/>
      <c r="D599" s="425"/>
      <c r="E599" s="425"/>
      <c r="F599" s="425"/>
      <c r="G599" s="425"/>
    </row>
    <row r="600" spans="2:7" ht="12.75">
      <c r="B600" s="425"/>
      <c r="C600" s="425"/>
      <c r="D600" s="425"/>
      <c r="E600" s="425"/>
      <c r="F600" s="425"/>
      <c r="G600" s="425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9" r:id="rId1"/>
  <rowBreaks count="1" manualBreakCount="1">
    <brk id="7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selection activeCell="A1" sqref="A1:E1"/>
    </sheetView>
  </sheetViews>
  <sheetFormatPr defaultColWidth="9.140625" defaultRowHeight="12.75"/>
  <cols>
    <col min="1" max="1" width="28.140625" style="20" customWidth="1"/>
    <col min="2" max="2" width="65.7109375" style="20" customWidth="1"/>
    <col min="3" max="3" width="3.00390625" style="20" customWidth="1"/>
    <col min="4" max="4" width="65.7109375" style="20" customWidth="1"/>
    <col min="5" max="5" width="28.28125" style="20" customWidth="1"/>
    <col min="6" max="37" width="9.140625" style="21" customWidth="1"/>
  </cols>
  <sheetData>
    <row r="1" spans="1:37" s="166" customFormat="1" ht="18">
      <c r="A1" s="523" t="s">
        <v>194</v>
      </c>
      <c r="B1" s="524"/>
      <c r="C1" s="524"/>
      <c r="D1" s="524"/>
      <c r="E1" s="524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s="166" customFormat="1" ht="18">
      <c r="A2" s="175"/>
      <c r="B2" s="176" t="s">
        <v>195</v>
      </c>
      <c r="C2" s="177"/>
      <c r="D2" s="178" t="s">
        <v>243</v>
      </c>
      <c r="E2" s="171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s="166" customFormat="1" ht="15.75" customHeight="1">
      <c r="A3" s="179"/>
      <c r="B3" s="180" t="s">
        <v>196</v>
      </c>
      <c r="C3" s="173"/>
      <c r="D3" s="180" t="s">
        <v>197</v>
      </c>
      <c r="E3" s="172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s="166" customFormat="1" ht="15.75" customHeight="1">
      <c r="A4" s="181" t="s">
        <v>198</v>
      </c>
      <c r="B4" s="182"/>
      <c r="C4" s="183"/>
      <c r="D4" s="525"/>
      <c r="E4" s="173" t="s">
        <v>199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s="166" customFormat="1" ht="15.75" customHeight="1">
      <c r="A5" s="181" t="s">
        <v>200</v>
      </c>
      <c r="B5" s="184"/>
      <c r="C5" s="185"/>
      <c r="D5" s="526"/>
      <c r="E5" s="173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s="166" customFormat="1" ht="15.75" customHeight="1">
      <c r="A6" s="181" t="s">
        <v>201</v>
      </c>
      <c r="B6" s="184"/>
      <c r="C6" s="185"/>
      <c r="D6" s="526"/>
      <c r="E6" s="173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</row>
    <row r="7" spans="1:37" s="166" customFormat="1" ht="15.75" customHeight="1">
      <c r="A7" s="181" t="s">
        <v>206</v>
      </c>
      <c r="B7" s="184"/>
      <c r="C7" s="185"/>
      <c r="D7" s="186"/>
      <c r="E7" s="173" t="s">
        <v>207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</row>
    <row r="8" spans="1:37" s="166" customFormat="1" ht="15.75" customHeight="1">
      <c r="A8" s="181" t="s">
        <v>208</v>
      </c>
      <c r="B8" s="187"/>
      <c r="C8" s="185"/>
      <c r="D8" s="186"/>
      <c r="E8" s="173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</row>
    <row r="9" spans="1:37" s="166" customFormat="1" ht="15.75" customHeight="1">
      <c r="A9" s="181" t="s">
        <v>209</v>
      </c>
      <c r="B9" s="188"/>
      <c r="C9" s="185"/>
      <c r="D9" s="186"/>
      <c r="E9" s="173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</row>
    <row r="10" spans="1:37" s="166" customFormat="1" ht="15.75" customHeight="1">
      <c r="A10" s="181" t="s">
        <v>162</v>
      </c>
      <c r="B10" s="188"/>
      <c r="C10" s="185"/>
      <c r="D10" s="189"/>
      <c r="E10" s="173" t="s">
        <v>162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</row>
    <row r="11" spans="1:37" s="166" customFormat="1" ht="15.75" customHeight="1">
      <c r="A11" s="181" t="s">
        <v>210</v>
      </c>
      <c r="B11" s="188"/>
      <c r="C11" s="185"/>
      <c r="D11" s="186"/>
      <c r="E11" s="173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s="166" customFormat="1" ht="15.75" customHeight="1">
      <c r="A12" s="181"/>
      <c r="B12" s="527" t="s">
        <v>211</v>
      </c>
      <c r="C12" s="528"/>
      <c r="D12" s="529"/>
      <c r="E12" s="173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</row>
    <row r="13" spans="1:37" s="166" customFormat="1" ht="15.75" customHeight="1">
      <c r="A13" s="181" t="s">
        <v>244</v>
      </c>
      <c r="B13" s="190"/>
      <c r="C13" s="191"/>
      <c r="D13" s="192"/>
      <c r="E13" s="193" t="s">
        <v>212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</row>
    <row r="14" spans="1:37" s="166" customFormat="1" ht="15.75" customHeight="1">
      <c r="A14" s="181" t="s">
        <v>245</v>
      </c>
      <c r="B14" s="190"/>
      <c r="C14" s="185"/>
      <c r="D14" s="192"/>
      <c r="E14" s="173" t="s">
        <v>198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1:37" s="166" customFormat="1" ht="15.75" customHeight="1">
      <c r="A15" s="194" t="s">
        <v>213</v>
      </c>
      <c r="B15" s="190"/>
      <c r="C15" s="185"/>
      <c r="D15" s="192"/>
      <c r="E15" s="173" t="s">
        <v>200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s="166" customFormat="1" ht="15.75" customHeight="1">
      <c r="A16" s="181" t="s">
        <v>214</v>
      </c>
      <c r="B16" s="190"/>
      <c r="C16" s="185"/>
      <c r="D16" s="192"/>
      <c r="E16" s="173" t="s">
        <v>206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</row>
    <row r="17" spans="1:37" s="166" customFormat="1" ht="15.75" customHeight="1">
      <c r="A17" s="181" t="s">
        <v>215</v>
      </c>
      <c r="B17" s="195"/>
      <c r="C17" s="185"/>
      <c r="D17" s="192"/>
      <c r="E17" s="173" t="s">
        <v>216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</row>
    <row r="18" spans="1:37" s="166" customFormat="1" ht="15.75" customHeight="1">
      <c r="A18" s="181" t="s">
        <v>217</v>
      </c>
      <c r="B18" s="190"/>
      <c r="C18" s="185"/>
      <c r="D18" s="192"/>
      <c r="E18" s="173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</row>
    <row r="19" spans="1:37" s="166" customFormat="1" ht="15.75" customHeight="1">
      <c r="A19" s="181" t="s">
        <v>218</v>
      </c>
      <c r="B19" s="195"/>
      <c r="C19" s="191"/>
      <c r="D19" s="192"/>
      <c r="E19" s="193" t="s">
        <v>219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</row>
    <row r="20" spans="1:37" s="166" customFormat="1" ht="15.75" customHeight="1">
      <c r="A20" s="181" t="s">
        <v>220</v>
      </c>
      <c r="B20" s="190"/>
      <c r="C20" s="185"/>
      <c r="D20" s="192"/>
      <c r="E20" s="173" t="s">
        <v>198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</row>
    <row r="21" spans="1:37" s="166" customFormat="1" ht="15.75" customHeight="1">
      <c r="A21" s="181" t="s">
        <v>221</v>
      </c>
      <c r="B21" s="190"/>
      <c r="C21" s="185"/>
      <c r="D21" s="192"/>
      <c r="E21" s="173" t="s">
        <v>200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</row>
    <row r="22" spans="1:37" s="166" customFormat="1" ht="15.75" customHeight="1">
      <c r="A22" s="181"/>
      <c r="B22" s="190"/>
      <c r="C22" s="185"/>
      <c r="D22" s="192"/>
      <c r="E22" s="173" t="s">
        <v>206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</row>
    <row r="23" spans="1:37" s="166" customFormat="1" ht="15.75" customHeight="1">
      <c r="A23" s="194" t="s">
        <v>222</v>
      </c>
      <c r="B23" s="190"/>
      <c r="C23" s="185"/>
      <c r="D23" s="196"/>
      <c r="E23" s="173" t="s">
        <v>223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</row>
    <row r="24" spans="1:37" s="166" customFormat="1" ht="15.75" customHeight="1">
      <c r="A24" s="181"/>
      <c r="B24" s="190"/>
      <c r="C24" s="185"/>
      <c r="D24" s="196"/>
      <c r="E24" s="173" t="s">
        <v>224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</row>
    <row r="25" spans="1:37" s="166" customFormat="1" ht="15.75" customHeight="1">
      <c r="A25" s="181" t="s">
        <v>223</v>
      </c>
      <c r="B25" s="197"/>
      <c r="C25" s="185"/>
      <c r="D25" s="198"/>
      <c r="E25" s="173" t="s">
        <v>215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 s="166" customFormat="1" ht="15.75" customHeight="1">
      <c r="A26" s="181" t="s">
        <v>225</v>
      </c>
      <c r="B26" s="197"/>
      <c r="C26" s="185"/>
      <c r="D26" s="192"/>
      <c r="E26" s="173" t="s">
        <v>217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</row>
    <row r="27" spans="1:37" s="166" customFormat="1" ht="15.75" customHeight="1">
      <c r="A27" s="181" t="s">
        <v>226</v>
      </c>
      <c r="B27" s="199"/>
      <c r="C27" s="185"/>
      <c r="D27" s="200"/>
      <c r="E27" s="173" t="s">
        <v>218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37" s="166" customFormat="1" ht="15.75" customHeight="1">
      <c r="A28" s="181"/>
      <c r="B28" s="190"/>
      <c r="C28" s="185"/>
      <c r="D28" s="192"/>
      <c r="E28" s="173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</row>
    <row r="29" spans="1:37" s="166" customFormat="1" ht="15.75" customHeight="1">
      <c r="A29" s="181" t="s">
        <v>227</v>
      </c>
      <c r="B29" s="530"/>
      <c r="C29" s="191"/>
      <c r="D29" s="192"/>
      <c r="E29" s="193" t="s">
        <v>228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</row>
    <row r="30" spans="1:37" s="166" customFormat="1" ht="15.75" customHeight="1">
      <c r="A30" s="181"/>
      <c r="B30" s="530"/>
      <c r="C30" s="185"/>
      <c r="D30" s="192"/>
      <c r="E30" s="173" t="s">
        <v>198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</row>
    <row r="31" spans="1:37" s="166" customFormat="1" ht="15.75" customHeight="1">
      <c r="A31" s="194" t="s">
        <v>229</v>
      </c>
      <c r="B31" s="190"/>
      <c r="C31" s="185"/>
      <c r="D31" s="192"/>
      <c r="E31" s="173" t="s">
        <v>200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</row>
    <row r="32" spans="1:37" s="166" customFormat="1" ht="15.75" customHeight="1">
      <c r="A32" s="181" t="s">
        <v>230</v>
      </c>
      <c r="B32" s="195"/>
      <c r="C32" s="185"/>
      <c r="D32" s="192"/>
      <c r="E32" s="173" t="s">
        <v>206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</row>
    <row r="33" spans="1:37" s="166" customFormat="1" ht="15.75" customHeight="1">
      <c r="A33" s="181" t="s">
        <v>231</v>
      </c>
      <c r="B33" s="195"/>
      <c r="C33" s="185"/>
      <c r="D33" s="196"/>
      <c r="E33" s="173" t="s">
        <v>223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</row>
    <row r="34" spans="1:37" s="166" customFormat="1" ht="15.75" customHeight="1">
      <c r="A34" s="181" t="s">
        <v>232</v>
      </c>
      <c r="B34" s="190"/>
      <c r="C34" s="185"/>
      <c r="D34" s="196"/>
      <c r="E34" s="173" t="s">
        <v>233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</row>
    <row r="35" spans="1:37" s="166" customFormat="1" ht="15.75" customHeight="1">
      <c r="A35" s="181"/>
      <c r="B35" s="190"/>
      <c r="C35" s="185"/>
      <c r="D35" s="201"/>
      <c r="E35" s="173" t="s">
        <v>226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</row>
    <row r="36" spans="1:37" s="166" customFormat="1" ht="15.75" customHeight="1">
      <c r="A36" s="181"/>
      <c r="B36" s="202"/>
      <c r="C36" s="203"/>
      <c r="D36" s="204"/>
      <c r="E36" s="173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</row>
    <row r="37" spans="1:37" s="166" customFormat="1" ht="12.75">
      <c r="A37" s="531" t="s">
        <v>234</v>
      </c>
      <c r="B37" s="524"/>
      <c r="C37" s="524"/>
      <c r="D37" s="524"/>
      <c r="E37" s="52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1:37" s="166" customFormat="1" ht="12.75">
      <c r="A38" s="205"/>
      <c r="B38" s="206" t="s">
        <v>235</v>
      </c>
      <c r="C38" s="173"/>
      <c r="D38" s="532" t="s">
        <v>236</v>
      </c>
      <c r="E38" s="533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</row>
    <row r="39" spans="1:37" s="166" customFormat="1" ht="12.75">
      <c r="A39" s="207"/>
      <c r="B39" s="208" t="s">
        <v>237</v>
      </c>
      <c r="C39" s="173"/>
      <c r="D39" s="209" t="s">
        <v>238</v>
      </c>
      <c r="E39" s="173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</row>
    <row r="40" spans="1:37" s="166" customFormat="1" ht="12.75">
      <c r="A40" s="210"/>
      <c r="B40" s="211" t="s">
        <v>239</v>
      </c>
      <c r="C40" s="173"/>
      <c r="D40" s="173"/>
      <c r="E40" s="173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</row>
    <row r="41" spans="1:37" s="166" customFormat="1" ht="12.75">
      <c r="A41" s="521" t="s">
        <v>191</v>
      </c>
      <c r="B41" s="521"/>
      <c r="C41" s="521"/>
      <c r="D41" s="521"/>
      <c r="E41" s="212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</row>
    <row r="43" s="21" customFormat="1" ht="12.75">
      <c r="A43" s="213"/>
    </row>
    <row r="44" spans="1:5" s="21" customFormat="1" ht="12.75">
      <c r="A44" s="522"/>
      <c r="B44" s="513"/>
      <c r="C44" s="513"/>
      <c r="D44" s="513"/>
      <c r="E44" s="513"/>
    </row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>
      <c r="A53" s="213"/>
    </row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</sheetData>
  <sheetProtection password="EF65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7109375" defaultRowHeight="12.75"/>
  <cols>
    <col min="1" max="1" width="4.421875" style="360" bestFit="1" customWidth="1"/>
    <col min="2" max="2" width="77.7109375" style="228" bestFit="1" customWidth="1"/>
    <col min="3" max="4" width="17.7109375" style="228" customWidth="1"/>
    <col min="5" max="10" width="14.7109375" style="228" hidden="1" customWidth="1"/>
    <col min="11" max="11" width="10.8515625" style="228" hidden="1" customWidth="1"/>
    <col min="12" max="12" width="9.421875" style="228" hidden="1" customWidth="1"/>
    <col min="13" max="14" width="14.7109375" style="228" hidden="1" customWidth="1"/>
    <col min="15" max="63" width="8.7109375" style="227" customWidth="1"/>
    <col min="64" max="16384" width="8.7109375" style="228" customWidth="1"/>
  </cols>
  <sheetData>
    <row r="1" spans="1:14" ht="51">
      <c r="A1" s="220" t="s">
        <v>229</v>
      </c>
      <c r="B1" s="221" t="s">
        <v>557</v>
      </c>
      <c r="C1" s="222" t="s">
        <v>573</v>
      </c>
      <c r="D1" s="223" t="s">
        <v>574</v>
      </c>
      <c r="E1" s="224" t="s">
        <v>560</v>
      </c>
      <c r="F1" s="225" t="s">
        <v>561</v>
      </c>
      <c r="G1" s="225"/>
      <c r="H1" s="221"/>
      <c r="I1" s="222" t="s">
        <v>563</v>
      </c>
      <c r="J1" s="223" t="s">
        <v>564</v>
      </c>
      <c r="K1" s="224"/>
      <c r="L1" s="225"/>
      <c r="M1" s="225" t="s">
        <v>570</v>
      </c>
      <c r="N1" s="226" t="s">
        <v>571</v>
      </c>
    </row>
    <row r="2" spans="1:14" ht="12.75">
      <c r="A2" s="238" t="s">
        <v>24</v>
      </c>
      <c r="B2" s="239" t="s">
        <v>246</v>
      </c>
      <c r="C2" s="240">
        <v>0</v>
      </c>
      <c r="D2" s="241" t="s">
        <v>241</v>
      </c>
      <c r="E2" s="242">
        <f aca="true" t="shared" si="0" ref="E2:E65">+ROUND(C2/1000,0)</f>
        <v>0</v>
      </c>
      <c r="F2" s="243" t="s">
        <v>241</v>
      </c>
      <c r="G2" s="243"/>
      <c r="H2" s="244"/>
      <c r="I2" s="245">
        <f aca="true" t="shared" si="1" ref="I2:I65">+E2</f>
        <v>0</v>
      </c>
      <c r="J2" s="246">
        <v>0</v>
      </c>
      <c r="K2" s="242">
        <f aca="true" t="shared" si="2" ref="K2:K65">+MAX(0,IF(ISNUMBER(C2),C2-$C$283+0.01,0))</f>
        <v>0.01</v>
      </c>
      <c r="L2" s="247">
        <f aca="true" t="shared" si="3" ref="L2:L65">+MAX(0,IF(ISNUMBER(D2),D2-$D$283+0.01,0))</f>
        <v>0</v>
      </c>
      <c r="M2" s="247">
        <f aca="true" t="shared" si="4" ref="M2:M65">+IF(AND($J$274&lt;0,K2&gt;0),I2-$J$274,I2)</f>
        <v>0</v>
      </c>
      <c r="N2" s="248">
        <f aca="true" t="shared" si="5" ref="N2:N65">+IF(AND($J$274&gt;0,L2&gt;0),J2+$J$274,J2)</f>
        <v>0</v>
      </c>
    </row>
    <row r="3" spans="1:14" ht="12.75">
      <c r="A3" s="238" t="s">
        <v>25</v>
      </c>
      <c r="B3" s="239" t="s">
        <v>7</v>
      </c>
      <c r="C3" s="240">
        <v>0</v>
      </c>
      <c r="D3" s="241" t="s">
        <v>241</v>
      </c>
      <c r="E3" s="242">
        <f t="shared" si="0"/>
        <v>0</v>
      </c>
      <c r="F3" s="243" t="s">
        <v>241</v>
      </c>
      <c r="G3" s="243"/>
      <c r="H3" s="244"/>
      <c r="I3" s="245">
        <f t="shared" si="1"/>
        <v>0</v>
      </c>
      <c r="J3" s="246">
        <v>0</v>
      </c>
      <c r="K3" s="242">
        <f t="shared" si="2"/>
        <v>0.01</v>
      </c>
      <c r="L3" s="247">
        <f t="shared" si="3"/>
        <v>0</v>
      </c>
      <c r="M3" s="247">
        <f t="shared" si="4"/>
        <v>0</v>
      </c>
      <c r="N3" s="248">
        <f t="shared" si="5"/>
        <v>0</v>
      </c>
    </row>
    <row r="4" spans="1:14" ht="12.75">
      <c r="A4" s="238" t="s">
        <v>26</v>
      </c>
      <c r="B4" s="239" t="s">
        <v>985</v>
      </c>
      <c r="C4" s="240">
        <v>0</v>
      </c>
      <c r="D4" s="241" t="s">
        <v>241</v>
      </c>
      <c r="E4" s="242">
        <f t="shared" si="0"/>
        <v>0</v>
      </c>
      <c r="F4" s="243" t="s">
        <v>241</v>
      </c>
      <c r="G4" s="243"/>
      <c r="H4" s="244"/>
      <c r="I4" s="245">
        <f t="shared" si="1"/>
        <v>0</v>
      </c>
      <c r="J4" s="246">
        <v>0</v>
      </c>
      <c r="K4" s="242">
        <f t="shared" si="2"/>
        <v>0.01</v>
      </c>
      <c r="L4" s="247">
        <f t="shared" si="3"/>
        <v>0</v>
      </c>
      <c r="M4" s="247">
        <f t="shared" si="4"/>
        <v>0</v>
      </c>
      <c r="N4" s="248">
        <f t="shared" si="5"/>
        <v>0</v>
      </c>
    </row>
    <row r="5" spans="1:14" ht="12.75">
      <c r="A5" s="238" t="s">
        <v>27</v>
      </c>
      <c r="B5" s="239" t="s">
        <v>174</v>
      </c>
      <c r="C5" s="240">
        <v>0</v>
      </c>
      <c r="D5" s="241" t="s">
        <v>241</v>
      </c>
      <c r="E5" s="242">
        <f t="shared" si="0"/>
        <v>0</v>
      </c>
      <c r="F5" s="243" t="s">
        <v>241</v>
      </c>
      <c r="G5" s="243"/>
      <c r="H5" s="244"/>
      <c r="I5" s="245">
        <f t="shared" si="1"/>
        <v>0</v>
      </c>
      <c r="J5" s="246">
        <v>0</v>
      </c>
      <c r="K5" s="242">
        <f t="shared" si="2"/>
        <v>0.01</v>
      </c>
      <c r="L5" s="247">
        <f t="shared" si="3"/>
        <v>0</v>
      </c>
      <c r="M5" s="247">
        <f t="shared" si="4"/>
        <v>0</v>
      </c>
      <c r="N5" s="248">
        <f t="shared" si="5"/>
        <v>0</v>
      </c>
    </row>
    <row r="6" spans="1:14" ht="12.75">
      <c r="A6" s="238" t="s">
        <v>31</v>
      </c>
      <c r="B6" s="239" t="s">
        <v>987</v>
      </c>
      <c r="C6" s="240">
        <v>0</v>
      </c>
      <c r="D6" s="241" t="s">
        <v>241</v>
      </c>
      <c r="E6" s="242">
        <f t="shared" si="0"/>
        <v>0</v>
      </c>
      <c r="F6" s="243" t="s">
        <v>241</v>
      </c>
      <c r="G6" s="243"/>
      <c r="H6" s="244"/>
      <c r="I6" s="245">
        <f t="shared" si="1"/>
        <v>0</v>
      </c>
      <c r="J6" s="246">
        <v>0</v>
      </c>
      <c r="K6" s="242">
        <f t="shared" si="2"/>
        <v>0.01</v>
      </c>
      <c r="L6" s="247">
        <f t="shared" si="3"/>
        <v>0</v>
      </c>
      <c r="M6" s="247">
        <f t="shared" si="4"/>
        <v>0</v>
      </c>
      <c r="N6" s="248">
        <f t="shared" si="5"/>
        <v>0</v>
      </c>
    </row>
    <row r="7" spans="1:14" ht="12.75">
      <c r="A7" s="238" t="s">
        <v>32</v>
      </c>
      <c r="B7" s="239" t="s">
        <v>166</v>
      </c>
      <c r="C7" s="240">
        <v>0</v>
      </c>
      <c r="D7" s="241" t="s">
        <v>241</v>
      </c>
      <c r="E7" s="242">
        <f t="shared" si="0"/>
        <v>0</v>
      </c>
      <c r="F7" s="243" t="s">
        <v>241</v>
      </c>
      <c r="G7" s="243"/>
      <c r="H7" s="244"/>
      <c r="I7" s="245">
        <f t="shared" si="1"/>
        <v>0</v>
      </c>
      <c r="J7" s="246">
        <v>0</v>
      </c>
      <c r="K7" s="242">
        <f t="shared" si="2"/>
        <v>0.01</v>
      </c>
      <c r="L7" s="247">
        <f t="shared" si="3"/>
        <v>0</v>
      </c>
      <c r="M7" s="247">
        <f t="shared" si="4"/>
        <v>0</v>
      </c>
      <c r="N7" s="248">
        <f t="shared" si="5"/>
        <v>0</v>
      </c>
    </row>
    <row r="8" spans="1:14" ht="12.75">
      <c r="A8" s="238" t="s">
        <v>33</v>
      </c>
      <c r="B8" s="239" t="s">
        <v>1000</v>
      </c>
      <c r="C8" s="240">
        <v>0</v>
      </c>
      <c r="D8" s="241" t="s">
        <v>241</v>
      </c>
      <c r="E8" s="242">
        <f t="shared" si="0"/>
        <v>0</v>
      </c>
      <c r="F8" s="243" t="s">
        <v>241</v>
      </c>
      <c r="G8" s="243"/>
      <c r="H8" s="244"/>
      <c r="I8" s="245">
        <f t="shared" si="1"/>
        <v>0</v>
      </c>
      <c r="J8" s="246">
        <v>0</v>
      </c>
      <c r="K8" s="242">
        <f t="shared" si="2"/>
        <v>0.01</v>
      </c>
      <c r="L8" s="247">
        <f t="shared" si="3"/>
        <v>0</v>
      </c>
      <c r="M8" s="247">
        <f t="shared" si="4"/>
        <v>0</v>
      </c>
      <c r="N8" s="248">
        <f t="shared" si="5"/>
        <v>0</v>
      </c>
    </row>
    <row r="9" spans="1:14" ht="12.75">
      <c r="A9" s="238" t="s">
        <v>36</v>
      </c>
      <c r="B9" s="239" t="s">
        <v>10</v>
      </c>
      <c r="C9" s="240">
        <v>0</v>
      </c>
      <c r="D9" s="241" t="s">
        <v>241</v>
      </c>
      <c r="E9" s="242">
        <f t="shared" si="0"/>
        <v>0</v>
      </c>
      <c r="F9" s="243" t="s">
        <v>241</v>
      </c>
      <c r="G9" s="243"/>
      <c r="H9" s="244"/>
      <c r="I9" s="245">
        <f t="shared" si="1"/>
        <v>0</v>
      </c>
      <c r="J9" s="246">
        <v>0</v>
      </c>
      <c r="K9" s="242">
        <f t="shared" si="2"/>
        <v>0.01</v>
      </c>
      <c r="L9" s="247">
        <f t="shared" si="3"/>
        <v>0</v>
      </c>
      <c r="M9" s="247">
        <f t="shared" si="4"/>
        <v>0</v>
      </c>
      <c r="N9" s="248">
        <f t="shared" si="5"/>
        <v>0</v>
      </c>
    </row>
    <row r="10" spans="1:14" ht="12.75">
      <c r="A10" s="238" t="s">
        <v>37</v>
      </c>
      <c r="B10" s="239" t="s">
        <v>193</v>
      </c>
      <c r="C10" s="240">
        <v>0</v>
      </c>
      <c r="D10" s="241" t="s">
        <v>241</v>
      </c>
      <c r="E10" s="242">
        <f t="shared" si="0"/>
        <v>0</v>
      </c>
      <c r="F10" s="243" t="s">
        <v>241</v>
      </c>
      <c r="G10" s="243"/>
      <c r="H10" s="244"/>
      <c r="I10" s="245">
        <f t="shared" si="1"/>
        <v>0</v>
      </c>
      <c r="J10" s="246">
        <v>0</v>
      </c>
      <c r="K10" s="242">
        <f t="shared" si="2"/>
        <v>0.01</v>
      </c>
      <c r="L10" s="247">
        <f t="shared" si="3"/>
        <v>0</v>
      </c>
      <c r="M10" s="247">
        <f t="shared" si="4"/>
        <v>0</v>
      </c>
      <c r="N10" s="248">
        <f t="shared" si="5"/>
        <v>0</v>
      </c>
    </row>
    <row r="11" spans="1:14" ht="12.75">
      <c r="A11" s="238" t="s">
        <v>45</v>
      </c>
      <c r="B11" s="239" t="s">
        <v>165</v>
      </c>
      <c r="C11" s="240">
        <v>0</v>
      </c>
      <c r="D11" s="241" t="s">
        <v>241</v>
      </c>
      <c r="E11" s="242">
        <f t="shared" si="0"/>
        <v>0</v>
      </c>
      <c r="F11" s="243" t="s">
        <v>241</v>
      </c>
      <c r="G11" s="243"/>
      <c r="H11" s="244"/>
      <c r="I11" s="245">
        <f t="shared" si="1"/>
        <v>0</v>
      </c>
      <c r="J11" s="246">
        <v>0</v>
      </c>
      <c r="K11" s="242">
        <f t="shared" si="2"/>
        <v>0.01</v>
      </c>
      <c r="L11" s="247">
        <f t="shared" si="3"/>
        <v>0</v>
      </c>
      <c r="M11" s="247">
        <f t="shared" si="4"/>
        <v>0</v>
      </c>
      <c r="N11" s="248">
        <f t="shared" si="5"/>
        <v>0</v>
      </c>
    </row>
    <row r="12" spans="1:14" ht="12.75">
      <c r="A12" s="238" t="s">
        <v>47</v>
      </c>
      <c r="B12" s="239" t="s">
        <v>9</v>
      </c>
      <c r="C12" s="240">
        <v>0</v>
      </c>
      <c r="D12" s="241" t="s">
        <v>241</v>
      </c>
      <c r="E12" s="242">
        <f t="shared" si="0"/>
        <v>0</v>
      </c>
      <c r="F12" s="243" t="s">
        <v>241</v>
      </c>
      <c r="G12" s="243"/>
      <c r="H12" s="244"/>
      <c r="I12" s="245">
        <f t="shared" si="1"/>
        <v>0</v>
      </c>
      <c r="J12" s="246">
        <v>0</v>
      </c>
      <c r="K12" s="242">
        <f t="shared" si="2"/>
        <v>0.01</v>
      </c>
      <c r="L12" s="247">
        <f t="shared" si="3"/>
        <v>0</v>
      </c>
      <c r="M12" s="247">
        <f t="shared" si="4"/>
        <v>0</v>
      </c>
      <c r="N12" s="248">
        <f t="shared" si="5"/>
        <v>0</v>
      </c>
    </row>
    <row r="13" spans="1:14" ht="12.75">
      <c r="A13" s="238" t="s">
        <v>48</v>
      </c>
      <c r="B13" s="239" t="s">
        <v>247</v>
      </c>
      <c r="C13" s="240">
        <v>0</v>
      </c>
      <c r="D13" s="241" t="s">
        <v>241</v>
      </c>
      <c r="E13" s="242">
        <f t="shared" si="0"/>
        <v>0</v>
      </c>
      <c r="F13" s="243" t="s">
        <v>241</v>
      </c>
      <c r="G13" s="243"/>
      <c r="H13" s="244"/>
      <c r="I13" s="245">
        <f t="shared" si="1"/>
        <v>0</v>
      </c>
      <c r="J13" s="246">
        <v>0</v>
      </c>
      <c r="K13" s="242">
        <f t="shared" si="2"/>
        <v>0.01</v>
      </c>
      <c r="L13" s="247">
        <f t="shared" si="3"/>
        <v>0</v>
      </c>
      <c r="M13" s="247">
        <f t="shared" si="4"/>
        <v>0</v>
      </c>
      <c r="N13" s="248">
        <f t="shared" si="5"/>
        <v>0</v>
      </c>
    </row>
    <row r="14" spans="1:14" ht="12.75">
      <c r="A14" s="238" t="s">
        <v>57</v>
      </c>
      <c r="B14" s="239" t="s">
        <v>248</v>
      </c>
      <c r="C14" s="240">
        <v>0</v>
      </c>
      <c r="D14" s="241" t="s">
        <v>241</v>
      </c>
      <c r="E14" s="242">
        <f t="shared" si="0"/>
        <v>0</v>
      </c>
      <c r="F14" s="243" t="s">
        <v>241</v>
      </c>
      <c r="G14" s="243"/>
      <c r="H14" s="244"/>
      <c r="I14" s="245">
        <f t="shared" si="1"/>
        <v>0</v>
      </c>
      <c r="J14" s="246">
        <v>0</v>
      </c>
      <c r="K14" s="242">
        <f t="shared" si="2"/>
        <v>0.01</v>
      </c>
      <c r="L14" s="247">
        <f t="shared" si="3"/>
        <v>0</v>
      </c>
      <c r="M14" s="247">
        <f t="shared" si="4"/>
        <v>0</v>
      </c>
      <c r="N14" s="248">
        <f t="shared" si="5"/>
        <v>0</v>
      </c>
    </row>
    <row r="15" spans="1:14" ht="12.75">
      <c r="A15" s="238" t="s">
        <v>58</v>
      </c>
      <c r="B15" s="239" t="s">
        <v>249</v>
      </c>
      <c r="C15" s="240">
        <v>0</v>
      </c>
      <c r="D15" s="241" t="s">
        <v>241</v>
      </c>
      <c r="E15" s="242">
        <f t="shared" si="0"/>
        <v>0</v>
      </c>
      <c r="F15" s="243" t="s">
        <v>241</v>
      </c>
      <c r="G15" s="243"/>
      <c r="H15" s="244"/>
      <c r="I15" s="245">
        <f t="shared" si="1"/>
        <v>0</v>
      </c>
      <c r="J15" s="246">
        <v>0</v>
      </c>
      <c r="K15" s="242">
        <f t="shared" si="2"/>
        <v>0.01</v>
      </c>
      <c r="L15" s="247">
        <f t="shared" si="3"/>
        <v>0</v>
      </c>
      <c r="M15" s="247">
        <f t="shared" si="4"/>
        <v>0</v>
      </c>
      <c r="N15" s="248">
        <f t="shared" si="5"/>
        <v>0</v>
      </c>
    </row>
    <row r="16" spans="1:14" ht="12.75">
      <c r="A16" s="238" t="s">
        <v>59</v>
      </c>
      <c r="B16" s="239" t="s">
        <v>250</v>
      </c>
      <c r="C16" s="240">
        <v>0</v>
      </c>
      <c r="D16" s="241" t="s">
        <v>241</v>
      </c>
      <c r="E16" s="242">
        <f t="shared" si="0"/>
        <v>0</v>
      </c>
      <c r="F16" s="243" t="s">
        <v>241</v>
      </c>
      <c r="G16" s="243"/>
      <c r="H16" s="244"/>
      <c r="I16" s="245">
        <f t="shared" si="1"/>
        <v>0</v>
      </c>
      <c r="J16" s="246">
        <v>0</v>
      </c>
      <c r="K16" s="242">
        <f t="shared" si="2"/>
        <v>0.01</v>
      </c>
      <c r="L16" s="247">
        <f t="shared" si="3"/>
        <v>0</v>
      </c>
      <c r="M16" s="247">
        <f t="shared" si="4"/>
        <v>0</v>
      </c>
      <c r="N16" s="248">
        <f t="shared" si="5"/>
        <v>0</v>
      </c>
    </row>
    <row r="17" spans="1:14" ht="12.75">
      <c r="A17" s="238" t="s">
        <v>66</v>
      </c>
      <c r="B17" s="239" t="s">
        <v>990</v>
      </c>
      <c r="C17" s="240">
        <v>0</v>
      </c>
      <c r="D17" s="241" t="s">
        <v>241</v>
      </c>
      <c r="E17" s="242">
        <f t="shared" si="0"/>
        <v>0</v>
      </c>
      <c r="F17" s="243" t="s">
        <v>241</v>
      </c>
      <c r="G17" s="243"/>
      <c r="H17" s="244"/>
      <c r="I17" s="245">
        <f t="shared" si="1"/>
        <v>0</v>
      </c>
      <c r="J17" s="246">
        <v>0</v>
      </c>
      <c r="K17" s="242">
        <f t="shared" si="2"/>
        <v>0.01</v>
      </c>
      <c r="L17" s="247">
        <f t="shared" si="3"/>
        <v>0</v>
      </c>
      <c r="M17" s="247">
        <f t="shared" si="4"/>
        <v>0</v>
      </c>
      <c r="N17" s="248">
        <f t="shared" si="5"/>
        <v>0</v>
      </c>
    </row>
    <row r="18" spans="1:14" ht="12.75">
      <c r="A18" s="238" t="s">
        <v>67</v>
      </c>
      <c r="B18" s="239" t="s">
        <v>1010</v>
      </c>
      <c r="C18" s="240">
        <v>0</v>
      </c>
      <c r="D18" s="241" t="s">
        <v>241</v>
      </c>
      <c r="E18" s="242">
        <f t="shared" si="0"/>
        <v>0</v>
      </c>
      <c r="F18" s="243" t="s">
        <v>241</v>
      </c>
      <c r="G18" s="243"/>
      <c r="H18" s="244"/>
      <c r="I18" s="245">
        <f t="shared" si="1"/>
        <v>0</v>
      </c>
      <c r="J18" s="246">
        <v>0</v>
      </c>
      <c r="K18" s="242">
        <f t="shared" si="2"/>
        <v>0.01</v>
      </c>
      <c r="L18" s="247">
        <f t="shared" si="3"/>
        <v>0</v>
      </c>
      <c r="M18" s="247">
        <f t="shared" si="4"/>
        <v>0</v>
      </c>
      <c r="N18" s="248">
        <f t="shared" si="5"/>
        <v>0</v>
      </c>
    </row>
    <row r="19" spans="1:14" ht="12.75">
      <c r="A19" s="238" t="s">
        <v>68</v>
      </c>
      <c r="B19" s="239" t="s">
        <v>1027</v>
      </c>
      <c r="C19" s="240">
        <v>0</v>
      </c>
      <c r="D19" s="241" t="s">
        <v>241</v>
      </c>
      <c r="E19" s="242">
        <f t="shared" si="0"/>
        <v>0</v>
      </c>
      <c r="F19" s="243" t="s">
        <v>241</v>
      </c>
      <c r="G19" s="243"/>
      <c r="H19" s="244"/>
      <c r="I19" s="245">
        <f t="shared" si="1"/>
        <v>0</v>
      </c>
      <c r="J19" s="246">
        <v>0</v>
      </c>
      <c r="K19" s="242">
        <f t="shared" si="2"/>
        <v>0.01</v>
      </c>
      <c r="L19" s="247">
        <f t="shared" si="3"/>
        <v>0</v>
      </c>
      <c r="M19" s="247">
        <f t="shared" si="4"/>
        <v>0</v>
      </c>
      <c r="N19" s="248">
        <f t="shared" si="5"/>
        <v>0</v>
      </c>
    </row>
    <row r="20" spans="1:14" ht="12.75">
      <c r="A20" s="238" t="s">
        <v>80</v>
      </c>
      <c r="B20" s="239" t="s">
        <v>1015</v>
      </c>
      <c r="C20" s="240">
        <v>0</v>
      </c>
      <c r="D20" s="241" t="s">
        <v>241</v>
      </c>
      <c r="E20" s="242">
        <f t="shared" si="0"/>
        <v>0</v>
      </c>
      <c r="F20" s="243" t="s">
        <v>241</v>
      </c>
      <c r="G20" s="243"/>
      <c r="H20" s="244"/>
      <c r="I20" s="245">
        <f t="shared" si="1"/>
        <v>0</v>
      </c>
      <c r="J20" s="246">
        <v>0</v>
      </c>
      <c r="K20" s="242">
        <f t="shared" si="2"/>
        <v>0.01</v>
      </c>
      <c r="L20" s="247">
        <f t="shared" si="3"/>
        <v>0</v>
      </c>
      <c r="M20" s="247">
        <f t="shared" si="4"/>
        <v>0</v>
      </c>
      <c r="N20" s="248">
        <f t="shared" si="5"/>
        <v>0</v>
      </c>
    </row>
    <row r="21" spans="1:14" ht="12.75">
      <c r="A21" s="238" t="s">
        <v>81</v>
      </c>
      <c r="B21" s="239" t="s">
        <v>176</v>
      </c>
      <c r="C21" s="240">
        <v>0</v>
      </c>
      <c r="D21" s="241" t="s">
        <v>241</v>
      </c>
      <c r="E21" s="242">
        <f t="shared" si="0"/>
        <v>0</v>
      </c>
      <c r="F21" s="243" t="s">
        <v>241</v>
      </c>
      <c r="G21" s="243"/>
      <c r="H21" s="244"/>
      <c r="I21" s="245">
        <f t="shared" si="1"/>
        <v>0</v>
      </c>
      <c r="J21" s="246">
        <v>0</v>
      </c>
      <c r="K21" s="242">
        <f t="shared" si="2"/>
        <v>0.01</v>
      </c>
      <c r="L21" s="247">
        <f t="shared" si="3"/>
        <v>0</v>
      </c>
      <c r="M21" s="247">
        <f t="shared" si="4"/>
        <v>0</v>
      </c>
      <c r="N21" s="248">
        <f t="shared" si="5"/>
        <v>0</v>
      </c>
    </row>
    <row r="22" spans="1:14" ht="12.75">
      <c r="A22" s="238" t="s">
        <v>82</v>
      </c>
      <c r="B22" s="239" t="s">
        <v>187</v>
      </c>
      <c r="C22" s="240">
        <v>0</v>
      </c>
      <c r="D22" s="241" t="s">
        <v>241</v>
      </c>
      <c r="E22" s="242">
        <f t="shared" si="0"/>
        <v>0</v>
      </c>
      <c r="F22" s="243" t="s">
        <v>241</v>
      </c>
      <c r="G22" s="243"/>
      <c r="H22" s="244"/>
      <c r="I22" s="245">
        <f t="shared" si="1"/>
        <v>0</v>
      </c>
      <c r="J22" s="246">
        <v>0</v>
      </c>
      <c r="K22" s="242">
        <f t="shared" si="2"/>
        <v>0.01</v>
      </c>
      <c r="L22" s="247">
        <f t="shared" si="3"/>
        <v>0</v>
      </c>
      <c r="M22" s="247">
        <f t="shared" si="4"/>
        <v>0</v>
      </c>
      <c r="N22" s="248">
        <f t="shared" si="5"/>
        <v>0</v>
      </c>
    </row>
    <row r="23" spans="1:14" ht="12.75">
      <c r="A23" s="238" t="s">
        <v>84</v>
      </c>
      <c r="B23" s="239" t="s">
        <v>251</v>
      </c>
      <c r="C23" s="240">
        <v>0</v>
      </c>
      <c r="D23" s="241" t="s">
        <v>241</v>
      </c>
      <c r="E23" s="242">
        <f t="shared" si="0"/>
        <v>0</v>
      </c>
      <c r="F23" s="243" t="s">
        <v>241</v>
      </c>
      <c r="G23" s="243"/>
      <c r="H23" s="244"/>
      <c r="I23" s="245">
        <f t="shared" si="1"/>
        <v>0</v>
      </c>
      <c r="J23" s="246">
        <v>0</v>
      </c>
      <c r="K23" s="242">
        <f t="shared" si="2"/>
        <v>0.01</v>
      </c>
      <c r="L23" s="247">
        <f t="shared" si="3"/>
        <v>0</v>
      </c>
      <c r="M23" s="247">
        <f t="shared" si="4"/>
        <v>0</v>
      </c>
      <c r="N23" s="248">
        <f t="shared" si="5"/>
        <v>0</v>
      </c>
    </row>
    <row r="24" spans="1:14" ht="12.75">
      <c r="A24" s="238" t="s">
        <v>85</v>
      </c>
      <c r="B24" s="239" t="s">
        <v>1016</v>
      </c>
      <c r="C24" s="240">
        <v>0</v>
      </c>
      <c r="D24" s="241" t="s">
        <v>241</v>
      </c>
      <c r="E24" s="242">
        <f t="shared" si="0"/>
        <v>0</v>
      </c>
      <c r="F24" s="243" t="s">
        <v>241</v>
      </c>
      <c r="G24" s="243"/>
      <c r="H24" s="244"/>
      <c r="I24" s="245">
        <f t="shared" si="1"/>
        <v>0</v>
      </c>
      <c r="J24" s="246">
        <v>0</v>
      </c>
      <c r="K24" s="242">
        <f t="shared" si="2"/>
        <v>0.01</v>
      </c>
      <c r="L24" s="247">
        <f t="shared" si="3"/>
        <v>0</v>
      </c>
      <c r="M24" s="247">
        <f t="shared" si="4"/>
        <v>0</v>
      </c>
      <c r="N24" s="248">
        <f t="shared" si="5"/>
        <v>0</v>
      </c>
    </row>
    <row r="25" spans="1:14" ht="12.75">
      <c r="A25" s="498" t="s">
        <v>86</v>
      </c>
      <c r="B25" s="239" t="s">
        <v>1019</v>
      </c>
      <c r="C25" s="240">
        <v>0</v>
      </c>
      <c r="D25" s="241" t="s">
        <v>241</v>
      </c>
      <c r="E25" s="242">
        <f>+ROUND(C25/1000,0)</f>
        <v>0</v>
      </c>
      <c r="F25" s="243" t="s">
        <v>241</v>
      </c>
      <c r="G25" s="243"/>
      <c r="H25" s="244"/>
      <c r="I25" s="245">
        <f>+E25</f>
        <v>0</v>
      </c>
      <c r="J25" s="246">
        <v>0</v>
      </c>
      <c r="K25" s="242">
        <f t="shared" si="2"/>
        <v>0.01</v>
      </c>
      <c r="L25" s="247">
        <f t="shared" si="3"/>
        <v>0</v>
      </c>
      <c r="M25" s="247">
        <f t="shared" si="4"/>
        <v>0</v>
      </c>
      <c r="N25" s="248">
        <f t="shared" si="5"/>
        <v>0</v>
      </c>
    </row>
    <row r="26" spans="1:14" ht="12.75">
      <c r="A26" s="498" t="s">
        <v>87</v>
      </c>
      <c r="B26" s="239" t="s">
        <v>252</v>
      </c>
      <c r="C26" s="240">
        <v>0</v>
      </c>
      <c r="D26" s="241" t="s">
        <v>241</v>
      </c>
      <c r="E26" s="242">
        <f t="shared" si="0"/>
        <v>0</v>
      </c>
      <c r="F26" s="243" t="s">
        <v>241</v>
      </c>
      <c r="G26" s="243"/>
      <c r="H26" s="244"/>
      <c r="I26" s="245">
        <f t="shared" si="1"/>
        <v>0</v>
      </c>
      <c r="J26" s="246">
        <v>0</v>
      </c>
      <c r="K26" s="242">
        <f t="shared" si="2"/>
        <v>0.01</v>
      </c>
      <c r="L26" s="247">
        <f t="shared" si="3"/>
        <v>0</v>
      </c>
      <c r="M26" s="247">
        <f t="shared" si="4"/>
        <v>0</v>
      </c>
      <c r="N26" s="248">
        <f t="shared" si="5"/>
        <v>0</v>
      </c>
    </row>
    <row r="27" spans="1:14" ht="12.75">
      <c r="A27" s="498" t="s">
        <v>88</v>
      </c>
      <c r="B27" s="239" t="s">
        <v>177</v>
      </c>
      <c r="C27" s="240">
        <v>0</v>
      </c>
      <c r="D27" s="241" t="s">
        <v>241</v>
      </c>
      <c r="E27" s="242">
        <f t="shared" si="0"/>
        <v>0</v>
      </c>
      <c r="F27" s="243" t="s">
        <v>241</v>
      </c>
      <c r="G27" s="243"/>
      <c r="H27" s="244"/>
      <c r="I27" s="245">
        <f t="shared" si="1"/>
        <v>0</v>
      </c>
      <c r="J27" s="246">
        <v>0</v>
      </c>
      <c r="K27" s="242">
        <f t="shared" si="2"/>
        <v>0.01</v>
      </c>
      <c r="L27" s="247">
        <f t="shared" si="3"/>
        <v>0</v>
      </c>
      <c r="M27" s="247">
        <f t="shared" si="4"/>
        <v>0</v>
      </c>
      <c r="N27" s="248">
        <f t="shared" si="5"/>
        <v>0</v>
      </c>
    </row>
    <row r="28" spans="1:14" ht="12.75">
      <c r="A28" s="238" t="s">
        <v>91</v>
      </c>
      <c r="B28" s="239" t="s">
        <v>253</v>
      </c>
      <c r="C28" s="240">
        <v>0</v>
      </c>
      <c r="D28" s="241" t="s">
        <v>241</v>
      </c>
      <c r="E28" s="242">
        <f t="shared" si="0"/>
        <v>0</v>
      </c>
      <c r="F28" s="243" t="s">
        <v>241</v>
      </c>
      <c r="G28" s="243"/>
      <c r="H28" s="244"/>
      <c r="I28" s="245">
        <f t="shared" si="1"/>
        <v>0</v>
      </c>
      <c r="J28" s="246">
        <v>0</v>
      </c>
      <c r="K28" s="242">
        <f t="shared" si="2"/>
        <v>0.01</v>
      </c>
      <c r="L28" s="247">
        <f t="shared" si="3"/>
        <v>0</v>
      </c>
      <c r="M28" s="247">
        <f t="shared" si="4"/>
        <v>0</v>
      </c>
      <c r="N28" s="248">
        <f t="shared" si="5"/>
        <v>0</v>
      </c>
    </row>
    <row r="29" spans="1:14" ht="12.75">
      <c r="A29" s="238" t="s">
        <v>92</v>
      </c>
      <c r="B29" s="239" t="s">
        <v>254</v>
      </c>
      <c r="C29" s="240">
        <v>0</v>
      </c>
      <c r="D29" s="241" t="s">
        <v>241</v>
      </c>
      <c r="E29" s="242">
        <f t="shared" si="0"/>
        <v>0</v>
      </c>
      <c r="F29" s="243" t="s">
        <v>241</v>
      </c>
      <c r="G29" s="243"/>
      <c r="H29" s="244"/>
      <c r="I29" s="245">
        <f t="shared" si="1"/>
        <v>0</v>
      </c>
      <c r="J29" s="246">
        <v>0</v>
      </c>
      <c r="K29" s="242">
        <f t="shared" si="2"/>
        <v>0.01</v>
      </c>
      <c r="L29" s="247">
        <f t="shared" si="3"/>
        <v>0</v>
      </c>
      <c r="M29" s="247">
        <f t="shared" si="4"/>
        <v>0</v>
      </c>
      <c r="N29" s="248">
        <f t="shared" si="5"/>
        <v>0</v>
      </c>
    </row>
    <row r="30" spans="1:14" ht="12.75">
      <c r="A30" s="238" t="s">
        <v>93</v>
      </c>
      <c r="B30" s="239" t="s">
        <v>255</v>
      </c>
      <c r="C30" s="240">
        <v>0</v>
      </c>
      <c r="D30" s="241" t="s">
        <v>241</v>
      </c>
      <c r="E30" s="242">
        <f t="shared" si="0"/>
        <v>0</v>
      </c>
      <c r="F30" s="243" t="s">
        <v>241</v>
      </c>
      <c r="G30" s="243"/>
      <c r="H30" s="244"/>
      <c r="I30" s="245">
        <f t="shared" si="1"/>
        <v>0</v>
      </c>
      <c r="J30" s="246">
        <v>0</v>
      </c>
      <c r="K30" s="242">
        <f t="shared" si="2"/>
        <v>0.01</v>
      </c>
      <c r="L30" s="247">
        <f t="shared" si="3"/>
        <v>0</v>
      </c>
      <c r="M30" s="247">
        <f t="shared" si="4"/>
        <v>0</v>
      </c>
      <c r="N30" s="248">
        <f t="shared" si="5"/>
        <v>0</v>
      </c>
    </row>
    <row r="31" spans="1:14" ht="12.75">
      <c r="A31" s="238" t="s">
        <v>94</v>
      </c>
      <c r="B31" s="239" t="s">
        <v>256</v>
      </c>
      <c r="C31" s="240">
        <v>0</v>
      </c>
      <c r="D31" s="241" t="s">
        <v>241</v>
      </c>
      <c r="E31" s="242">
        <f t="shared" si="0"/>
        <v>0</v>
      </c>
      <c r="F31" s="243" t="s">
        <v>241</v>
      </c>
      <c r="G31" s="243"/>
      <c r="H31" s="244"/>
      <c r="I31" s="245">
        <f t="shared" si="1"/>
        <v>0</v>
      </c>
      <c r="J31" s="246">
        <v>0</v>
      </c>
      <c r="K31" s="242">
        <f t="shared" si="2"/>
        <v>0.01</v>
      </c>
      <c r="L31" s="247">
        <f t="shared" si="3"/>
        <v>0</v>
      </c>
      <c r="M31" s="247">
        <f t="shared" si="4"/>
        <v>0</v>
      </c>
      <c r="N31" s="248">
        <f t="shared" si="5"/>
        <v>0</v>
      </c>
    </row>
    <row r="32" spans="1:14" ht="12.75">
      <c r="A32" s="238" t="s">
        <v>97</v>
      </c>
      <c r="B32" s="239" t="s">
        <v>1128</v>
      </c>
      <c r="C32" s="240">
        <v>0</v>
      </c>
      <c r="D32" s="241" t="s">
        <v>241</v>
      </c>
      <c r="E32" s="242">
        <f t="shared" si="0"/>
        <v>0</v>
      </c>
      <c r="F32" s="243" t="s">
        <v>241</v>
      </c>
      <c r="G32" s="243"/>
      <c r="H32" s="244"/>
      <c r="I32" s="245">
        <f t="shared" si="1"/>
        <v>0</v>
      </c>
      <c r="J32" s="246">
        <v>0</v>
      </c>
      <c r="K32" s="242">
        <f t="shared" si="2"/>
        <v>0.01</v>
      </c>
      <c r="L32" s="247">
        <f t="shared" si="3"/>
        <v>0</v>
      </c>
      <c r="M32" s="247">
        <f t="shared" si="4"/>
        <v>0</v>
      </c>
      <c r="N32" s="248">
        <f t="shared" si="5"/>
        <v>0</v>
      </c>
    </row>
    <row r="33" spans="1:14" ht="12.75">
      <c r="A33" s="238" t="s">
        <v>99</v>
      </c>
      <c r="B33" s="239" t="s">
        <v>257</v>
      </c>
      <c r="C33" s="240">
        <v>0</v>
      </c>
      <c r="D33" s="241" t="s">
        <v>241</v>
      </c>
      <c r="E33" s="242">
        <f t="shared" si="0"/>
        <v>0</v>
      </c>
      <c r="F33" s="243" t="s">
        <v>241</v>
      </c>
      <c r="G33" s="243"/>
      <c r="H33" s="244"/>
      <c r="I33" s="245">
        <f t="shared" si="1"/>
        <v>0</v>
      </c>
      <c r="J33" s="246">
        <v>0</v>
      </c>
      <c r="K33" s="242">
        <f t="shared" si="2"/>
        <v>0.01</v>
      </c>
      <c r="L33" s="247">
        <f t="shared" si="3"/>
        <v>0</v>
      </c>
      <c r="M33" s="247">
        <f t="shared" si="4"/>
        <v>0</v>
      </c>
      <c r="N33" s="248">
        <f t="shared" si="5"/>
        <v>0</v>
      </c>
    </row>
    <row r="34" spans="1:14" ht="12.75">
      <c r="A34" s="238" t="s">
        <v>100</v>
      </c>
      <c r="B34" s="239" t="s">
        <v>1129</v>
      </c>
      <c r="C34" s="240">
        <v>0</v>
      </c>
      <c r="D34" s="241" t="s">
        <v>241</v>
      </c>
      <c r="E34" s="242">
        <f t="shared" si="0"/>
        <v>0</v>
      </c>
      <c r="F34" s="243" t="s">
        <v>241</v>
      </c>
      <c r="G34" s="243"/>
      <c r="H34" s="244"/>
      <c r="I34" s="245">
        <f t="shared" si="1"/>
        <v>0</v>
      </c>
      <c r="J34" s="246">
        <v>0</v>
      </c>
      <c r="K34" s="242">
        <f t="shared" si="2"/>
        <v>0.01</v>
      </c>
      <c r="L34" s="247">
        <f t="shared" si="3"/>
        <v>0</v>
      </c>
      <c r="M34" s="247">
        <f t="shared" si="4"/>
        <v>0</v>
      </c>
      <c r="N34" s="248">
        <f t="shared" si="5"/>
        <v>0</v>
      </c>
    </row>
    <row r="35" spans="1:14" ht="12.75">
      <c r="A35" s="238" t="s">
        <v>103</v>
      </c>
      <c r="B35" s="239" t="s">
        <v>258</v>
      </c>
      <c r="C35" s="240">
        <v>0</v>
      </c>
      <c r="D35" s="241" t="s">
        <v>241</v>
      </c>
      <c r="E35" s="242">
        <f t="shared" si="0"/>
        <v>0</v>
      </c>
      <c r="F35" s="243" t="s">
        <v>241</v>
      </c>
      <c r="G35" s="243"/>
      <c r="H35" s="244"/>
      <c r="I35" s="245">
        <f t="shared" si="1"/>
        <v>0</v>
      </c>
      <c r="J35" s="246">
        <v>0</v>
      </c>
      <c r="K35" s="242">
        <f t="shared" si="2"/>
        <v>0.01</v>
      </c>
      <c r="L35" s="247">
        <f t="shared" si="3"/>
        <v>0</v>
      </c>
      <c r="M35" s="247">
        <f t="shared" si="4"/>
        <v>0</v>
      </c>
      <c r="N35" s="248">
        <f t="shared" si="5"/>
        <v>0</v>
      </c>
    </row>
    <row r="36" spans="1:14" ht="12.75">
      <c r="A36" s="238" t="s">
        <v>104</v>
      </c>
      <c r="B36" s="239" t="s">
        <v>259</v>
      </c>
      <c r="C36" s="240">
        <v>0</v>
      </c>
      <c r="D36" s="241" t="s">
        <v>241</v>
      </c>
      <c r="E36" s="242">
        <f t="shared" si="0"/>
        <v>0</v>
      </c>
      <c r="F36" s="243" t="s">
        <v>241</v>
      </c>
      <c r="G36" s="243"/>
      <c r="H36" s="244"/>
      <c r="I36" s="245">
        <f t="shared" si="1"/>
        <v>0</v>
      </c>
      <c r="J36" s="246">
        <v>0</v>
      </c>
      <c r="K36" s="242">
        <f t="shared" si="2"/>
        <v>0.01</v>
      </c>
      <c r="L36" s="247">
        <f t="shared" si="3"/>
        <v>0</v>
      </c>
      <c r="M36" s="247">
        <f t="shared" si="4"/>
        <v>0</v>
      </c>
      <c r="N36" s="248">
        <f t="shared" si="5"/>
        <v>0</v>
      </c>
    </row>
    <row r="37" spans="1:14" ht="12.75">
      <c r="A37" s="238" t="s">
        <v>107</v>
      </c>
      <c r="B37" s="239" t="s">
        <v>260</v>
      </c>
      <c r="C37" s="240">
        <v>0</v>
      </c>
      <c r="D37" s="241" t="s">
        <v>241</v>
      </c>
      <c r="E37" s="242">
        <f t="shared" si="0"/>
        <v>0</v>
      </c>
      <c r="F37" s="243" t="s">
        <v>241</v>
      </c>
      <c r="G37" s="243"/>
      <c r="H37" s="244"/>
      <c r="I37" s="245">
        <f t="shared" si="1"/>
        <v>0</v>
      </c>
      <c r="J37" s="246">
        <v>0</v>
      </c>
      <c r="K37" s="242">
        <f t="shared" si="2"/>
        <v>0.01</v>
      </c>
      <c r="L37" s="247">
        <f t="shared" si="3"/>
        <v>0</v>
      </c>
      <c r="M37" s="247">
        <f t="shared" si="4"/>
        <v>0</v>
      </c>
      <c r="N37" s="248">
        <f t="shared" si="5"/>
        <v>0</v>
      </c>
    </row>
    <row r="38" spans="1:14" ht="12.75">
      <c r="A38" s="238" t="s">
        <v>110</v>
      </c>
      <c r="B38" s="239" t="s">
        <v>261</v>
      </c>
      <c r="C38" s="240">
        <v>0</v>
      </c>
      <c r="D38" s="241" t="s">
        <v>241</v>
      </c>
      <c r="E38" s="242">
        <f t="shared" si="0"/>
        <v>0</v>
      </c>
      <c r="F38" s="243" t="s">
        <v>241</v>
      </c>
      <c r="G38" s="243"/>
      <c r="H38" s="244"/>
      <c r="I38" s="245">
        <f t="shared" si="1"/>
        <v>0</v>
      </c>
      <c r="J38" s="246">
        <v>0</v>
      </c>
      <c r="K38" s="242">
        <f t="shared" si="2"/>
        <v>0.01</v>
      </c>
      <c r="L38" s="247">
        <f t="shared" si="3"/>
        <v>0</v>
      </c>
      <c r="M38" s="247">
        <f t="shared" si="4"/>
        <v>0</v>
      </c>
      <c r="N38" s="248">
        <f t="shared" si="5"/>
        <v>0</v>
      </c>
    </row>
    <row r="39" spans="1:14" ht="12.75">
      <c r="A39" s="238" t="s">
        <v>111</v>
      </c>
      <c r="B39" s="239" t="s">
        <v>262</v>
      </c>
      <c r="C39" s="240">
        <v>0</v>
      </c>
      <c r="D39" s="241" t="s">
        <v>241</v>
      </c>
      <c r="E39" s="242">
        <f t="shared" si="0"/>
        <v>0</v>
      </c>
      <c r="F39" s="243" t="s">
        <v>241</v>
      </c>
      <c r="G39" s="243"/>
      <c r="H39" s="244"/>
      <c r="I39" s="245">
        <f t="shared" si="1"/>
        <v>0</v>
      </c>
      <c r="J39" s="246">
        <v>0</v>
      </c>
      <c r="K39" s="242">
        <f t="shared" si="2"/>
        <v>0.01</v>
      </c>
      <c r="L39" s="247">
        <f t="shared" si="3"/>
        <v>0</v>
      </c>
      <c r="M39" s="247">
        <f t="shared" si="4"/>
        <v>0</v>
      </c>
      <c r="N39" s="248">
        <f t="shared" si="5"/>
        <v>0</v>
      </c>
    </row>
    <row r="40" spans="1:14" ht="12.75">
      <c r="A40" s="238" t="s">
        <v>112</v>
      </c>
      <c r="B40" s="239" t="s">
        <v>263</v>
      </c>
      <c r="C40" s="240">
        <v>0</v>
      </c>
      <c r="D40" s="241" t="s">
        <v>241</v>
      </c>
      <c r="E40" s="242">
        <f t="shared" si="0"/>
        <v>0</v>
      </c>
      <c r="F40" s="243" t="s">
        <v>241</v>
      </c>
      <c r="G40" s="243"/>
      <c r="H40" s="244"/>
      <c r="I40" s="245">
        <f t="shared" si="1"/>
        <v>0</v>
      </c>
      <c r="J40" s="246">
        <v>0</v>
      </c>
      <c r="K40" s="242">
        <f t="shared" si="2"/>
        <v>0.01</v>
      </c>
      <c r="L40" s="247">
        <f t="shared" si="3"/>
        <v>0</v>
      </c>
      <c r="M40" s="247">
        <f t="shared" si="4"/>
        <v>0</v>
      </c>
      <c r="N40" s="248">
        <f t="shared" si="5"/>
        <v>0</v>
      </c>
    </row>
    <row r="41" spans="1:14" ht="12.75">
      <c r="A41" s="238" t="s">
        <v>113</v>
      </c>
      <c r="B41" s="239" t="s">
        <v>264</v>
      </c>
      <c r="C41" s="240">
        <v>0</v>
      </c>
      <c r="D41" s="241" t="s">
        <v>241</v>
      </c>
      <c r="E41" s="242">
        <f t="shared" si="0"/>
        <v>0</v>
      </c>
      <c r="F41" s="243" t="s">
        <v>241</v>
      </c>
      <c r="G41" s="243"/>
      <c r="H41" s="244"/>
      <c r="I41" s="245">
        <f t="shared" si="1"/>
        <v>0</v>
      </c>
      <c r="J41" s="246">
        <v>0</v>
      </c>
      <c r="K41" s="242">
        <f t="shared" si="2"/>
        <v>0.01</v>
      </c>
      <c r="L41" s="247">
        <f t="shared" si="3"/>
        <v>0</v>
      </c>
      <c r="M41" s="247">
        <f t="shared" si="4"/>
        <v>0</v>
      </c>
      <c r="N41" s="248">
        <f t="shared" si="5"/>
        <v>0</v>
      </c>
    </row>
    <row r="42" spans="1:14" ht="12.75">
      <c r="A42" s="238" t="s">
        <v>114</v>
      </c>
      <c r="B42" s="239" t="s">
        <v>1130</v>
      </c>
      <c r="C42" s="240">
        <v>0</v>
      </c>
      <c r="D42" s="241" t="s">
        <v>241</v>
      </c>
      <c r="E42" s="242">
        <f t="shared" si="0"/>
        <v>0</v>
      </c>
      <c r="F42" s="243" t="s">
        <v>241</v>
      </c>
      <c r="G42" s="243"/>
      <c r="H42" s="244"/>
      <c r="I42" s="245">
        <f t="shared" si="1"/>
        <v>0</v>
      </c>
      <c r="J42" s="246">
        <v>0</v>
      </c>
      <c r="K42" s="242">
        <f t="shared" si="2"/>
        <v>0.01</v>
      </c>
      <c r="L42" s="247">
        <f t="shared" si="3"/>
        <v>0</v>
      </c>
      <c r="M42" s="247">
        <f t="shared" si="4"/>
        <v>0</v>
      </c>
      <c r="N42" s="248">
        <f t="shared" si="5"/>
        <v>0</v>
      </c>
    </row>
    <row r="43" spans="1:14" ht="12.75">
      <c r="A43" s="238" t="s">
        <v>115</v>
      </c>
      <c r="B43" s="239" t="s">
        <v>265</v>
      </c>
      <c r="C43" s="240">
        <v>0</v>
      </c>
      <c r="D43" s="241" t="s">
        <v>241</v>
      </c>
      <c r="E43" s="242">
        <f t="shared" si="0"/>
        <v>0</v>
      </c>
      <c r="F43" s="243" t="s">
        <v>241</v>
      </c>
      <c r="G43" s="243"/>
      <c r="H43" s="244"/>
      <c r="I43" s="245">
        <f t="shared" si="1"/>
        <v>0</v>
      </c>
      <c r="J43" s="246">
        <v>0</v>
      </c>
      <c r="K43" s="242">
        <f t="shared" si="2"/>
        <v>0.01</v>
      </c>
      <c r="L43" s="247">
        <f t="shared" si="3"/>
        <v>0</v>
      </c>
      <c r="M43" s="247">
        <f t="shared" si="4"/>
        <v>0</v>
      </c>
      <c r="N43" s="248">
        <f t="shared" si="5"/>
        <v>0</v>
      </c>
    </row>
    <row r="44" spans="1:14" ht="12.75">
      <c r="A44" s="238" t="s">
        <v>182</v>
      </c>
      <c r="B44" s="239" t="s">
        <v>175</v>
      </c>
      <c r="C44" s="240">
        <v>0</v>
      </c>
      <c r="D44" s="241" t="s">
        <v>241</v>
      </c>
      <c r="E44" s="242">
        <f t="shared" si="0"/>
        <v>0</v>
      </c>
      <c r="F44" s="243" t="s">
        <v>241</v>
      </c>
      <c r="G44" s="243"/>
      <c r="H44" s="244"/>
      <c r="I44" s="245">
        <f t="shared" si="1"/>
        <v>0</v>
      </c>
      <c r="J44" s="246">
        <v>0</v>
      </c>
      <c r="K44" s="242">
        <f t="shared" si="2"/>
        <v>0.01</v>
      </c>
      <c r="L44" s="247">
        <f t="shared" si="3"/>
        <v>0</v>
      </c>
      <c r="M44" s="247">
        <f t="shared" si="4"/>
        <v>0</v>
      </c>
      <c r="N44" s="248">
        <f t="shared" si="5"/>
        <v>0</v>
      </c>
    </row>
    <row r="45" spans="1:14" ht="13.5" thickBot="1">
      <c r="A45" s="249" t="s">
        <v>116</v>
      </c>
      <c r="B45" s="250" t="s">
        <v>266</v>
      </c>
      <c r="C45" s="251">
        <v>0</v>
      </c>
      <c r="D45" s="252" t="s">
        <v>241</v>
      </c>
      <c r="E45" s="253">
        <f t="shared" si="0"/>
        <v>0</v>
      </c>
      <c r="F45" s="254" t="s">
        <v>241</v>
      </c>
      <c r="G45" s="254"/>
      <c r="H45" s="255"/>
      <c r="I45" s="256">
        <f t="shared" si="1"/>
        <v>0</v>
      </c>
      <c r="J45" s="257">
        <v>0</v>
      </c>
      <c r="K45" s="253">
        <f t="shared" si="2"/>
        <v>0.01</v>
      </c>
      <c r="L45" s="258">
        <f t="shared" si="3"/>
        <v>0</v>
      </c>
      <c r="M45" s="258">
        <f t="shared" si="4"/>
        <v>0</v>
      </c>
      <c r="N45" s="259">
        <f t="shared" si="5"/>
        <v>0</v>
      </c>
    </row>
    <row r="46" spans="1:14" ht="13.5" thickTop="1">
      <c r="A46" s="260" t="s">
        <v>367</v>
      </c>
      <c r="B46" s="261" t="s">
        <v>267</v>
      </c>
      <c r="C46" s="229">
        <v>0</v>
      </c>
      <c r="D46" s="230" t="s">
        <v>241</v>
      </c>
      <c r="E46" s="231">
        <f t="shared" si="0"/>
        <v>0</v>
      </c>
      <c r="F46" s="232" t="s">
        <v>241</v>
      </c>
      <c r="G46" s="232"/>
      <c r="H46" s="233"/>
      <c r="I46" s="234">
        <f t="shared" si="1"/>
        <v>0</v>
      </c>
      <c r="J46" s="235">
        <v>0</v>
      </c>
      <c r="K46" s="231">
        <f t="shared" si="2"/>
        <v>0.01</v>
      </c>
      <c r="L46" s="236">
        <f t="shared" si="3"/>
        <v>0</v>
      </c>
      <c r="M46" s="236">
        <f t="shared" si="4"/>
        <v>0</v>
      </c>
      <c r="N46" s="237">
        <f t="shared" si="5"/>
        <v>0</v>
      </c>
    </row>
    <row r="47" spans="1:14" ht="12.75">
      <c r="A47" s="238" t="s">
        <v>368</v>
      </c>
      <c r="B47" s="239" t="s">
        <v>268</v>
      </c>
      <c r="C47" s="240">
        <v>0</v>
      </c>
      <c r="D47" s="241" t="s">
        <v>241</v>
      </c>
      <c r="E47" s="242">
        <f t="shared" si="0"/>
        <v>0</v>
      </c>
      <c r="F47" s="243" t="s">
        <v>241</v>
      </c>
      <c r="G47" s="243"/>
      <c r="H47" s="244"/>
      <c r="I47" s="245">
        <f t="shared" si="1"/>
        <v>0</v>
      </c>
      <c r="J47" s="246">
        <v>0</v>
      </c>
      <c r="K47" s="242">
        <f t="shared" si="2"/>
        <v>0.01</v>
      </c>
      <c r="L47" s="247">
        <f t="shared" si="3"/>
        <v>0</v>
      </c>
      <c r="M47" s="247">
        <f t="shared" si="4"/>
        <v>0</v>
      </c>
      <c r="N47" s="248">
        <f t="shared" si="5"/>
        <v>0</v>
      </c>
    </row>
    <row r="48" spans="1:14" ht="12.75">
      <c r="A48" s="238" t="s">
        <v>369</v>
      </c>
      <c r="B48" s="239" t="s">
        <v>269</v>
      </c>
      <c r="C48" s="240">
        <v>0</v>
      </c>
      <c r="D48" s="241" t="s">
        <v>241</v>
      </c>
      <c r="E48" s="242">
        <f t="shared" si="0"/>
        <v>0</v>
      </c>
      <c r="F48" s="243" t="s">
        <v>241</v>
      </c>
      <c r="G48" s="243"/>
      <c r="H48" s="244"/>
      <c r="I48" s="245">
        <f t="shared" si="1"/>
        <v>0</v>
      </c>
      <c r="J48" s="246">
        <v>0</v>
      </c>
      <c r="K48" s="242">
        <f t="shared" si="2"/>
        <v>0.01</v>
      </c>
      <c r="L48" s="247">
        <f t="shared" si="3"/>
        <v>0</v>
      </c>
      <c r="M48" s="247">
        <f t="shared" si="4"/>
        <v>0</v>
      </c>
      <c r="N48" s="248">
        <f t="shared" si="5"/>
        <v>0</v>
      </c>
    </row>
    <row r="49" spans="1:14" ht="12.75">
      <c r="A49" s="238" t="s">
        <v>370</v>
      </c>
      <c r="B49" s="239" t="s">
        <v>270</v>
      </c>
      <c r="C49" s="240">
        <v>0</v>
      </c>
      <c r="D49" s="241" t="s">
        <v>241</v>
      </c>
      <c r="E49" s="242">
        <f t="shared" si="0"/>
        <v>0</v>
      </c>
      <c r="F49" s="243" t="s">
        <v>241</v>
      </c>
      <c r="G49" s="243"/>
      <c r="H49" s="244"/>
      <c r="I49" s="245">
        <f t="shared" si="1"/>
        <v>0</v>
      </c>
      <c r="J49" s="246">
        <v>0</v>
      </c>
      <c r="K49" s="242">
        <f t="shared" si="2"/>
        <v>0.01</v>
      </c>
      <c r="L49" s="247">
        <f t="shared" si="3"/>
        <v>0</v>
      </c>
      <c r="M49" s="247">
        <f t="shared" si="4"/>
        <v>0</v>
      </c>
      <c r="N49" s="248">
        <f t="shared" si="5"/>
        <v>0</v>
      </c>
    </row>
    <row r="50" spans="1:14" ht="12.75">
      <c r="A50" s="238" t="s">
        <v>371</v>
      </c>
      <c r="B50" s="239" t="s">
        <v>271</v>
      </c>
      <c r="C50" s="240">
        <v>0</v>
      </c>
      <c r="D50" s="241" t="s">
        <v>241</v>
      </c>
      <c r="E50" s="242">
        <f t="shared" si="0"/>
        <v>0</v>
      </c>
      <c r="F50" s="243" t="s">
        <v>241</v>
      </c>
      <c r="G50" s="243"/>
      <c r="H50" s="244"/>
      <c r="I50" s="245">
        <f t="shared" si="1"/>
        <v>0</v>
      </c>
      <c r="J50" s="246">
        <v>0</v>
      </c>
      <c r="K50" s="242">
        <f t="shared" si="2"/>
        <v>0.01</v>
      </c>
      <c r="L50" s="247">
        <f t="shared" si="3"/>
        <v>0</v>
      </c>
      <c r="M50" s="247">
        <f t="shared" si="4"/>
        <v>0</v>
      </c>
      <c r="N50" s="248">
        <f t="shared" si="5"/>
        <v>0</v>
      </c>
    </row>
    <row r="51" spans="1:14" ht="12.75">
      <c r="A51" s="238" t="s">
        <v>372</v>
      </c>
      <c r="B51" s="239" t="s">
        <v>42</v>
      </c>
      <c r="C51" s="240">
        <v>0</v>
      </c>
      <c r="D51" s="241" t="s">
        <v>241</v>
      </c>
      <c r="E51" s="242">
        <f t="shared" si="0"/>
        <v>0</v>
      </c>
      <c r="F51" s="243" t="s">
        <v>241</v>
      </c>
      <c r="G51" s="243"/>
      <c r="H51" s="244"/>
      <c r="I51" s="245">
        <f t="shared" si="1"/>
        <v>0</v>
      </c>
      <c r="J51" s="246">
        <v>0</v>
      </c>
      <c r="K51" s="242">
        <f t="shared" si="2"/>
        <v>0.01</v>
      </c>
      <c r="L51" s="247">
        <f t="shared" si="3"/>
        <v>0</v>
      </c>
      <c r="M51" s="247">
        <f t="shared" si="4"/>
        <v>0</v>
      </c>
      <c r="N51" s="248">
        <f t="shared" si="5"/>
        <v>0</v>
      </c>
    </row>
    <row r="52" spans="1:14" ht="12.75">
      <c r="A52" s="238" t="s">
        <v>373</v>
      </c>
      <c r="B52" s="239" t="s">
        <v>192</v>
      </c>
      <c r="C52" s="240">
        <v>0</v>
      </c>
      <c r="D52" s="241" t="s">
        <v>241</v>
      </c>
      <c r="E52" s="242">
        <f t="shared" si="0"/>
        <v>0</v>
      </c>
      <c r="F52" s="243" t="s">
        <v>241</v>
      </c>
      <c r="G52" s="243"/>
      <c r="H52" s="244"/>
      <c r="I52" s="245">
        <f t="shared" si="1"/>
        <v>0</v>
      </c>
      <c r="J52" s="246">
        <v>0</v>
      </c>
      <c r="K52" s="242">
        <f t="shared" si="2"/>
        <v>0.01</v>
      </c>
      <c r="L52" s="247">
        <f t="shared" si="3"/>
        <v>0</v>
      </c>
      <c r="M52" s="247">
        <f t="shared" si="4"/>
        <v>0</v>
      </c>
      <c r="N52" s="248">
        <f t="shared" si="5"/>
        <v>0</v>
      </c>
    </row>
    <row r="53" spans="1:14" ht="12.75">
      <c r="A53" s="238" t="s">
        <v>374</v>
      </c>
      <c r="B53" s="239" t="s">
        <v>272</v>
      </c>
      <c r="C53" s="240">
        <v>0</v>
      </c>
      <c r="D53" s="241" t="s">
        <v>241</v>
      </c>
      <c r="E53" s="242">
        <f t="shared" si="0"/>
        <v>0</v>
      </c>
      <c r="F53" s="243" t="s">
        <v>241</v>
      </c>
      <c r="G53" s="243"/>
      <c r="H53" s="244"/>
      <c r="I53" s="245">
        <f t="shared" si="1"/>
        <v>0</v>
      </c>
      <c r="J53" s="246">
        <v>0</v>
      </c>
      <c r="K53" s="242">
        <f t="shared" si="2"/>
        <v>0.01</v>
      </c>
      <c r="L53" s="247">
        <f t="shared" si="3"/>
        <v>0</v>
      </c>
      <c r="M53" s="247">
        <f t="shared" si="4"/>
        <v>0</v>
      </c>
      <c r="N53" s="248">
        <f t="shared" si="5"/>
        <v>0</v>
      </c>
    </row>
    <row r="54" spans="1:14" ht="12.75">
      <c r="A54" s="238" t="s">
        <v>375</v>
      </c>
      <c r="B54" s="239" t="s">
        <v>273</v>
      </c>
      <c r="C54" s="240">
        <v>0</v>
      </c>
      <c r="D54" s="241" t="s">
        <v>241</v>
      </c>
      <c r="E54" s="242">
        <f t="shared" si="0"/>
        <v>0</v>
      </c>
      <c r="F54" s="243" t="s">
        <v>241</v>
      </c>
      <c r="G54" s="243"/>
      <c r="H54" s="244"/>
      <c r="I54" s="245">
        <f t="shared" si="1"/>
        <v>0</v>
      </c>
      <c r="J54" s="246">
        <v>0</v>
      </c>
      <c r="K54" s="242">
        <f t="shared" si="2"/>
        <v>0.01</v>
      </c>
      <c r="L54" s="247">
        <f t="shared" si="3"/>
        <v>0</v>
      </c>
      <c r="M54" s="247">
        <f t="shared" si="4"/>
        <v>0</v>
      </c>
      <c r="N54" s="248">
        <f t="shared" si="5"/>
        <v>0</v>
      </c>
    </row>
    <row r="55" spans="1:14" ht="12.75">
      <c r="A55" s="238" t="s">
        <v>376</v>
      </c>
      <c r="B55" s="239" t="s">
        <v>274</v>
      </c>
      <c r="C55" s="240">
        <v>0</v>
      </c>
      <c r="D55" s="241" t="s">
        <v>241</v>
      </c>
      <c r="E55" s="242">
        <f t="shared" si="0"/>
        <v>0</v>
      </c>
      <c r="F55" s="243" t="s">
        <v>241</v>
      </c>
      <c r="G55" s="243"/>
      <c r="H55" s="244"/>
      <c r="I55" s="245">
        <f t="shared" si="1"/>
        <v>0</v>
      </c>
      <c r="J55" s="246">
        <v>0</v>
      </c>
      <c r="K55" s="242">
        <f t="shared" si="2"/>
        <v>0.01</v>
      </c>
      <c r="L55" s="247">
        <f t="shared" si="3"/>
        <v>0</v>
      </c>
      <c r="M55" s="247">
        <f t="shared" si="4"/>
        <v>0</v>
      </c>
      <c r="N55" s="248">
        <f t="shared" si="5"/>
        <v>0</v>
      </c>
    </row>
    <row r="56" spans="1:14" ht="12.75">
      <c r="A56" s="238" t="s">
        <v>377</v>
      </c>
      <c r="B56" s="239" t="s">
        <v>1131</v>
      </c>
      <c r="C56" s="240">
        <v>0</v>
      </c>
      <c r="D56" s="241" t="s">
        <v>241</v>
      </c>
      <c r="E56" s="242">
        <f t="shared" si="0"/>
        <v>0</v>
      </c>
      <c r="F56" s="243" t="s">
        <v>241</v>
      </c>
      <c r="G56" s="243"/>
      <c r="H56" s="244"/>
      <c r="I56" s="245">
        <f t="shared" si="1"/>
        <v>0</v>
      </c>
      <c r="J56" s="246">
        <v>0</v>
      </c>
      <c r="K56" s="242">
        <f t="shared" si="2"/>
        <v>0.01</v>
      </c>
      <c r="L56" s="247">
        <f t="shared" si="3"/>
        <v>0</v>
      </c>
      <c r="M56" s="247">
        <f t="shared" si="4"/>
        <v>0</v>
      </c>
      <c r="N56" s="248">
        <f t="shared" si="5"/>
        <v>0</v>
      </c>
    </row>
    <row r="57" spans="1:14" ht="12.75">
      <c r="A57" s="238" t="s">
        <v>378</v>
      </c>
      <c r="B57" s="239" t="s">
        <v>1132</v>
      </c>
      <c r="C57" s="240">
        <v>0</v>
      </c>
      <c r="D57" s="241" t="s">
        <v>241</v>
      </c>
      <c r="E57" s="242">
        <f t="shared" si="0"/>
        <v>0</v>
      </c>
      <c r="F57" s="243" t="s">
        <v>241</v>
      </c>
      <c r="G57" s="243"/>
      <c r="H57" s="244"/>
      <c r="I57" s="245">
        <f t="shared" si="1"/>
        <v>0</v>
      </c>
      <c r="J57" s="246">
        <v>0</v>
      </c>
      <c r="K57" s="242">
        <f t="shared" si="2"/>
        <v>0.01</v>
      </c>
      <c r="L57" s="247">
        <f t="shared" si="3"/>
        <v>0</v>
      </c>
      <c r="M57" s="247">
        <f t="shared" si="4"/>
        <v>0</v>
      </c>
      <c r="N57" s="248">
        <f t="shared" si="5"/>
        <v>0</v>
      </c>
    </row>
    <row r="58" spans="1:14" ht="12.75">
      <c r="A58" s="238" t="s">
        <v>379</v>
      </c>
      <c r="B58" s="239" t="s">
        <v>1133</v>
      </c>
      <c r="C58" s="240">
        <v>0</v>
      </c>
      <c r="D58" s="241" t="s">
        <v>241</v>
      </c>
      <c r="E58" s="242">
        <f t="shared" si="0"/>
        <v>0</v>
      </c>
      <c r="F58" s="243" t="s">
        <v>241</v>
      </c>
      <c r="G58" s="243"/>
      <c r="H58" s="244"/>
      <c r="I58" s="245">
        <f t="shared" si="1"/>
        <v>0</v>
      </c>
      <c r="J58" s="246">
        <v>0</v>
      </c>
      <c r="K58" s="242">
        <f t="shared" si="2"/>
        <v>0.01</v>
      </c>
      <c r="L58" s="247">
        <f t="shared" si="3"/>
        <v>0</v>
      </c>
      <c r="M58" s="247">
        <f t="shared" si="4"/>
        <v>0</v>
      </c>
      <c r="N58" s="248">
        <f t="shared" si="5"/>
        <v>0</v>
      </c>
    </row>
    <row r="59" spans="1:14" ht="12.75">
      <c r="A59" s="238" t="s">
        <v>380</v>
      </c>
      <c r="B59" s="239" t="s">
        <v>275</v>
      </c>
      <c r="C59" s="240">
        <v>0</v>
      </c>
      <c r="D59" s="241" t="s">
        <v>241</v>
      </c>
      <c r="E59" s="242">
        <f t="shared" si="0"/>
        <v>0</v>
      </c>
      <c r="F59" s="243" t="s">
        <v>241</v>
      </c>
      <c r="G59" s="243"/>
      <c r="H59" s="244"/>
      <c r="I59" s="245">
        <f t="shared" si="1"/>
        <v>0</v>
      </c>
      <c r="J59" s="246">
        <v>0</v>
      </c>
      <c r="K59" s="242">
        <f t="shared" si="2"/>
        <v>0.01</v>
      </c>
      <c r="L59" s="247">
        <f t="shared" si="3"/>
        <v>0</v>
      </c>
      <c r="M59" s="247">
        <f t="shared" si="4"/>
        <v>0</v>
      </c>
      <c r="N59" s="248">
        <f t="shared" si="5"/>
        <v>0</v>
      </c>
    </row>
    <row r="60" spans="1:14" ht="12.75">
      <c r="A60" s="238" t="s">
        <v>381</v>
      </c>
      <c r="B60" s="239" t="s">
        <v>276</v>
      </c>
      <c r="C60" s="240">
        <v>0</v>
      </c>
      <c r="D60" s="241" t="s">
        <v>241</v>
      </c>
      <c r="E60" s="242">
        <f t="shared" si="0"/>
        <v>0</v>
      </c>
      <c r="F60" s="243" t="s">
        <v>241</v>
      </c>
      <c r="G60" s="243"/>
      <c r="H60" s="244"/>
      <c r="I60" s="245">
        <f t="shared" si="1"/>
        <v>0</v>
      </c>
      <c r="J60" s="246">
        <v>0</v>
      </c>
      <c r="K60" s="242">
        <f t="shared" si="2"/>
        <v>0.01</v>
      </c>
      <c r="L60" s="247">
        <f t="shared" si="3"/>
        <v>0</v>
      </c>
      <c r="M60" s="247">
        <f t="shared" si="4"/>
        <v>0</v>
      </c>
      <c r="N60" s="248">
        <f t="shared" si="5"/>
        <v>0</v>
      </c>
    </row>
    <row r="61" spans="1:14" ht="12.75">
      <c r="A61" s="238" t="s">
        <v>382</v>
      </c>
      <c r="B61" s="239" t="s">
        <v>277</v>
      </c>
      <c r="C61" s="240">
        <v>0</v>
      </c>
      <c r="D61" s="241" t="s">
        <v>241</v>
      </c>
      <c r="E61" s="242">
        <f t="shared" si="0"/>
        <v>0</v>
      </c>
      <c r="F61" s="243" t="s">
        <v>241</v>
      </c>
      <c r="G61" s="243"/>
      <c r="H61" s="244"/>
      <c r="I61" s="245">
        <f t="shared" si="1"/>
        <v>0</v>
      </c>
      <c r="J61" s="246">
        <v>0</v>
      </c>
      <c r="K61" s="242">
        <f t="shared" si="2"/>
        <v>0.01</v>
      </c>
      <c r="L61" s="247">
        <f t="shared" si="3"/>
        <v>0</v>
      </c>
      <c r="M61" s="247">
        <f t="shared" si="4"/>
        <v>0</v>
      </c>
      <c r="N61" s="248">
        <f t="shared" si="5"/>
        <v>0</v>
      </c>
    </row>
    <row r="62" spans="1:14" ht="12.75">
      <c r="A62" s="238" t="s">
        <v>383</v>
      </c>
      <c r="B62" s="239" t="s">
        <v>278</v>
      </c>
      <c r="C62" s="240">
        <v>0</v>
      </c>
      <c r="D62" s="241" t="s">
        <v>241</v>
      </c>
      <c r="E62" s="242">
        <f t="shared" si="0"/>
        <v>0</v>
      </c>
      <c r="F62" s="243" t="s">
        <v>241</v>
      </c>
      <c r="G62" s="243"/>
      <c r="H62" s="244"/>
      <c r="I62" s="245">
        <f t="shared" si="1"/>
        <v>0</v>
      </c>
      <c r="J62" s="246">
        <v>0</v>
      </c>
      <c r="K62" s="242">
        <f t="shared" si="2"/>
        <v>0.01</v>
      </c>
      <c r="L62" s="247">
        <f t="shared" si="3"/>
        <v>0</v>
      </c>
      <c r="M62" s="247">
        <f t="shared" si="4"/>
        <v>0</v>
      </c>
      <c r="N62" s="248">
        <f t="shared" si="5"/>
        <v>0</v>
      </c>
    </row>
    <row r="63" spans="1:14" ht="12.75">
      <c r="A63" s="238" t="s">
        <v>384</v>
      </c>
      <c r="B63" s="239" t="s">
        <v>279</v>
      </c>
      <c r="C63" s="240">
        <v>0</v>
      </c>
      <c r="D63" s="241" t="s">
        <v>241</v>
      </c>
      <c r="E63" s="242">
        <f t="shared" si="0"/>
        <v>0</v>
      </c>
      <c r="F63" s="243" t="s">
        <v>241</v>
      </c>
      <c r="G63" s="243"/>
      <c r="H63" s="244"/>
      <c r="I63" s="245">
        <f t="shared" si="1"/>
        <v>0</v>
      </c>
      <c r="J63" s="246">
        <v>0</v>
      </c>
      <c r="K63" s="242">
        <f t="shared" si="2"/>
        <v>0.01</v>
      </c>
      <c r="L63" s="247">
        <f t="shared" si="3"/>
        <v>0</v>
      </c>
      <c r="M63" s="247">
        <f t="shared" si="4"/>
        <v>0</v>
      </c>
      <c r="N63" s="248">
        <f t="shared" si="5"/>
        <v>0</v>
      </c>
    </row>
    <row r="64" spans="1:14" ht="12.75">
      <c r="A64" s="238" t="s">
        <v>385</v>
      </c>
      <c r="B64" s="239" t="s">
        <v>280</v>
      </c>
      <c r="C64" s="240">
        <v>0</v>
      </c>
      <c r="D64" s="241" t="s">
        <v>241</v>
      </c>
      <c r="E64" s="242">
        <f t="shared" si="0"/>
        <v>0</v>
      </c>
      <c r="F64" s="243" t="s">
        <v>241</v>
      </c>
      <c r="G64" s="243"/>
      <c r="H64" s="244"/>
      <c r="I64" s="245">
        <f t="shared" si="1"/>
        <v>0</v>
      </c>
      <c r="J64" s="246">
        <v>0</v>
      </c>
      <c r="K64" s="242">
        <f t="shared" si="2"/>
        <v>0.01</v>
      </c>
      <c r="L64" s="247">
        <f t="shared" si="3"/>
        <v>0</v>
      </c>
      <c r="M64" s="247">
        <f t="shared" si="4"/>
        <v>0</v>
      </c>
      <c r="N64" s="248">
        <f t="shared" si="5"/>
        <v>0</v>
      </c>
    </row>
    <row r="65" spans="1:14" ht="12.75">
      <c r="A65" s="238" t="s">
        <v>386</v>
      </c>
      <c r="B65" s="239" t="s">
        <v>1134</v>
      </c>
      <c r="C65" s="240">
        <v>0</v>
      </c>
      <c r="D65" s="241" t="s">
        <v>241</v>
      </c>
      <c r="E65" s="242">
        <f t="shared" si="0"/>
        <v>0</v>
      </c>
      <c r="F65" s="243" t="s">
        <v>241</v>
      </c>
      <c r="G65" s="243"/>
      <c r="H65" s="244"/>
      <c r="I65" s="245">
        <f t="shared" si="1"/>
        <v>0</v>
      </c>
      <c r="J65" s="246">
        <v>0</v>
      </c>
      <c r="K65" s="242">
        <f t="shared" si="2"/>
        <v>0.01</v>
      </c>
      <c r="L65" s="247">
        <f t="shared" si="3"/>
        <v>0</v>
      </c>
      <c r="M65" s="247">
        <f t="shared" si="4"/>
        <v>0</v>
      </c>
      <c r="N65" s="248">
        <f t="shared" si="5"/>
        <v>0</v>
      </c>
    </row>
    <row r="66" spans="1:14" ht="12.75">
      <c r="A66" s="238" t="s">
        <v>387</v>
      </c>
      <c r="B66" s="239" t="s">
        <v>1135</v>
      </c>
      <c r="C66" s="240">
        <v>0</v>
      </c>
      <c r="D66" s="241" t="s">
        <v>241</v>
      </c>
      <c r="E66" s="242">
        <f>+ROUND(C66/1000,0)</f>
        <v>0</v>
      </c>
      <c r="F66" s="243" t="s">
        <v>241</v>
      </c>
      <c r="G66" s="243"/>
      <c r="H66" s="244"/>
      <c r="I66" s="245">
        <f>+E66</f>
        <v>0</v>
      </c>
      <c r="J66" s="246">
        <v>0</v>
      </c>
      <c r="K66" s="242">
        <f aca="true" t="shared" si="6" ref="K66:K129">+MAX(0,IF(ISNUMBER(C66),C66-$C$283+0.01,0))</f>
        <v>0.01</v>
      </c>
      <c r="L66" s="247">
        <f aca="true" t="shared" si="7" ref="L66:L129">+MAX(0,IF(ISNUMBER(D66),D66-$D$283+0.01,0))</f>
        <v>0</v>
      </c>
      <c r="M66" s="247">
        <f aca="true" t="shared" si="8" ref="M66:M129">+IF(AND($J$274&lt;0,K66&gt;0),I66-$J$274,I66)</f>
        <v>0</v>
      </c>
      <c r="N66" s="248">
        <f aca="true" t="shared" si="9" ref="N66:N129">+IF(AND($J$274&gt;0,L66&gt;0),J66+$J$274,J66)</f>
        <v>0</v>
      </c>
    </row>
    <row r="67" spans="1:14" ht="13.5" thickBot="1">
      <c r="A67" s="249" t="s">
        <v>388</v>
      </c>
      <c r="B67" s="250" t="s">
        <v>1136</v>
      </c>
      <c r="C67" s="251">
        <v>0</v>
      </c>
      <c r="D67" s="252" t="s">
        <v>241</v>
      </c>
      <c r="E67" s="253">
        <f>+ROUND(C67/1000,0)</f>
        <v>0</v>
      </c>
      <c r="F67" s="254" t="s">
        <v>241</v>
      </c>
      <c r="G67" s="254"/>
      <c r="H67" s="255"/>
      <c r="I67" s="256">
        <f>+E67</f>
        <v>0</v>
      </c>
      <c r="J67" s="257">
        <v>0</v>
      </c>
      <c r="K67" s="253">
        <f t="shared" si="6"/>
        <v>0.01</v>
      </c>
      <c r="L67" s="258">
        <f t="shared" si="7"/>
        <v>0</v>
      </c>
      <c r="M67" s="258">
        <f t="shared" si="8"/>
        <v>0</v>
      </c>
      <c r="N67" s="259">
        <f t="shared" si="9"/>
        <v>0</v>
      </c>
    </row>
    <row r="68" spans="1:14" ht="13.5" thickTop="1">
      <c r="A68" s="260" t="s">
        <v>389</v>
      </c>
      <c r="B68" s="262" t="s">
        <v>281</v>
      </c>
      <c r="C68" s="229">
        <v>0</v>
      </c>
      <c r="D68" s="230" t="s">
        <v>241</v>
      </c>
      <c r="E68" s="231">
        <f>+ROUND(C68/1000,0)</f>
        <v>0</v>
      </c>
      <c r="F68" s="232" t="s">
        <v>241</v>
      </c>
      <c r="G68" s="232"/>
      <c r="H68" s="233"/>
      <c r="I68" s="234">
        <f>+E68</f>
        <v>0</v>
      </c>
      <c r="J68" s="235">
        <v>0</v>
      </c>
      <c r="K68" s="231">
        <f t="shared" si="6"/>
        <v>0.01</v>
      </c>
      <c r="L68" s="236">
        <f t="shared" si="7"/>
        <v>0</v>
      </c>
      <c r="M68" s="236">
        <f t="shared" si="8"/>
        <v>0</v>
      </c>
      <c r="N68" s="237">
        <f t="shared" si="9"/>
        <v>0</v>
      </c>
    </row>
    <row r="69" spans="1:14" ht="12.75">
      <c r="A69" s="238" t="s">
        <v>390</v>
      </c>
      <c r="B69" s="239" t="s">
        <v>282</v>
      </c>
      <c r="C69" s="240">
        <v>0</v>
      </c>
      <c r="D69" s="241" t="s">
        <v>241</v>
      </c>
      <c r="E69" s="242">
        <f>+ROUND(C69/1000,0)</f>
        <v>0</v>
      </c>
      <c r="F69" s="243" t="s">
        <v>241</v>
      </c>
      <c r="G69" s="243"/>
      <c r="H69" s="244"/>
      <c r="I69" s="245">
        <f>+E69</f>
        <v>0</v>
      </c>
      <c r="J69" s="246">
        <v>0</v>
      </c>
      <c r="K69" s="242">
        <f t="shared" si="6"/>
        <v>0.01</v>
      </c>
      <c r="L69" s="247">
        <f t="shared" si="7"/>
        <v>0</v>
      </c>
      <c r="M69" s="247">
        <f t="shared" si="8"/>
        <v>0</v>
      </c>
      <c r="N69" s="248">
        <f t="shared" si="9"/>
        <v>0</v>
      </c>
    </row>
    <row r="70" spans="1:14" ht="12.75">
      <c r="A70" s="238" t="s">
        <v>391</v>
      </c>
      <c r="B70" s="239" t="s">
        <v>1137</v>
      </c>
      <c r="C70" s="240">
        <v>0</v>
      </c>
      <c r="D70" s="241" t="s">
        <v>241</v>
      </c>
      <c r="E70" s="242">
        <f>+ROUND(C70/1000,0)</f>
        <v>0</v>
      </c>
      <c r="F70" s="243" t="s">
        <v>241</v>
      </c>
      <c r="G70" s="243"/>
      <c r="H70" s="244"/>
      <c r="I70" s="245">
        <f>+E70</f>
        <v>0</v>
      </c>
      <c r="J70" s="246">
        <v>0</v>
      </c>
      <c r="K70" s="242">
        <f t="shared" si="6"/>
        <v>0.01</v>
      </c>
      <c r="L70" s="247">
        <f t="shared" si="7"/>
        <v>0</v>
      </c>
      <c r="M70" s="247">
        <f t="shared" si="8"/>
        <v>0</v>
      </c>
      <c r="N70" s="248">
        <f t="shared" si="9"/>
        <v>0</v>
      </c>
    </row>
    <row r="71" spans="1:14" ht="12.75">
      <c r="A71" s="238" t="s">
        <v>392</v>
      </c>
      <c r="B71" s="239" t="s">
        <v>1138</v>
      </c>
      <c r="C71" s="263" t="s">
        <v>241</v>
      </c>
      <c r="D71" s="264">
        <v>0</v>
      </c>
      <c r="E71" s="265" t="s">
        <v>241</v>
      </c>
      <c r="F71" s="247">
        <f>+ROUND(D71/1000,0)</f>
        <v>0</v>
      </c>
      <c r="G71" s="247"/>
      <c r="H71" s="266"/>
      <c r="I71" s="267">
        <v>0</v>
      </c>
      <c r="J71" s="268">
        <f>+F71</f>
        <v>0</v>
      </c>
      <c r="K71" s="242">
        <f t="shared" si="6"/>
        <v>0</v>
      </c>
      <c r="L71" s="247">
        <f t="shared" si="7"/>
        <v>0.01</v>
      </c>
      <c r="M71" s="247">
        <f t="shared" si="8"/>
        <v>0</v>
      </c>
      <c r="N71" s="248">
        <f t="shared" si="9"/>
        <v>0</v>
      </c>
    </row>
    <row r="72" spans="1:14" ht="12.75">
      <c r="A72" s="238" t="s">
        <v>393</v>
      </c>
      <c r="B72" s="239" t="s">
        <v>283</v>
      </c>
      <c r="C72" s="263" t="s">
        <v>241</v>
      </c>
      <c r="D72" s="264">
        <v>0</v>
      </c>
      <c r="E72" s="265" t="s">
        <v>241</v>
      </c>
      <c r="F72" s="247">
        <f>+ROUND(D72/1000,0)</f>
        <v>0</v>
      </c>
      <c r="G72" s="247"/>
      <c r="H72" s="266"/>
      <c r="I72" s="267">
        <v>0</v>
      </c>
      <c r="J72" s="268">
        <f>+F72</f>
        <v>0</v>
      </c>
      <c r="K72" s="242">
        <f t="shared" si="6"/>
        <v>0</v>
      </c>
      <c r="L72" s="247">
        <f t="shared" si="7"/>
        <v>0.01</v>
      </c>
      <c r="M72" s="247">
        <f t="shared" si="8"/>
        <v>0</v>
      </c>
      <c r="N72" s="248">
        <f t="shared" si="9"/>
        <v>0</v>
      </c>
    </row>
    <row r="73" spans="1:14" ht="12.75">
      <c r="A73" s="238" t="s">
        <v>394</v>
      </c>
      <c r="B73" s="239" t="s">
        <v>284</v>
      </c>
      <c r="C73" s="263" t="s">
        <v>241</v>
      </c>
      <c r="D73" s="264">
        <v>0</v>
      </c>
      <c r="E73" s="265" t="s">
        <v>241</v>
      </c>
      <c r="F73" s="247">
        <f>+ROUND(D73/1000,0)</f>
        <v>0</v>
      </c>
      <c r="G73" s="247"/>
      <c r="H73" s="266"/>
      <c r="I73" s="267">
        <v>0</v>
      </c>
      <c r="J73" s="268">
        <f>+F73</f>
        <v>0</v>
      </c>
      <c r="K73" s="242">
        <f t="shared" si="6"/>
        <v>0</v>
      </c>
      <c r="L73" s="247">
        <f t="shared" si="7"/>
        <v>0.01</v>
      </c>
      <c r="M73" s="247">
        <f t="shared" si="8"/>
        <v>0</v>
      </c>
      <c r="N73" s="248">
        <f t="shared" si="9"/>
        <v>0</v>
      </c>
    </row>
    <row r="74" spans="1:14" ht="12.75">
      <c r="A74" s="238" t="s">
        <v>395</v>
      </c>
      <c r="B74" s="239" t="s">
        <v>285</v>
      </c>
      <c r="C74" s="263" t="s">
        <v>241</v>
      </c>
      <c r="D74" s="264">
        <v>0</v>
      </c>
      <c r="E74" s="265" t="s">
        <v>241</v>
      </c>
      <c r="F74" s="247">
        <f>+ROUND(D74/1000,0)</f>
        <v>0</v>
      </c>
      <c r="G74" s="247"/>
      <c r="H74" s="266"/>
      <c r="I74" s="267">
        <v>0</v>
      </c>
      <c r="J74" s="268">
        <f>+F74</f>
        <v>0</v>
      </c>
      <c r="K74" s="242">
        <f t="shared" si="6"/>
        <v>0</v>
      </c>
      <c r="L74" s="247">
        <f t="shared" si="7"/>
        <v>0.01</v>
      </c>
      <c r="M74" s="247">
        <f t="shared" si="8"/>
        <v>0</v>
      </c>
      <c r="N74" s="248">
        <f t="shared" si="9"/>
        <v>0</v>
      </c>
    </row>
    <row r="75" spans="1:14" ht="12.75">
      <c r="A75" s="238" t="s">
        <v>396</v>
      </c>
      <c r="B75" s="239" t="s">
        <v>286</v>
      </c>
      <c r="C75" s="240">
        <v>0</v>
      </c>
      <c r="D75" s="241" t="s">
        <v>241</v>
      </c>
      <c r="E75" s="242">
        <f>+ROUND(C75/1000,0)</f>
        <v>0</v>
      </c>
      <c r="F75" s="243" t="s">
        <v>241</v>
      </c>
      <c r="G75" s="243"/>
      <c r="H75" s="244"/>
      <c r="I75" s="245">
        <f>+E75</f>
        <v>0</v>
      </c>
      <c r="J75" s="246">
        <v>0</v>
      </c>
      <c r="K75" s="242">
        <f t="shared" si="6"/>
        <v>0.01</v>
      </c>
      <c r="L75" s="247">
        <f t="shared" si="7"/>
        <v>0</v>
      </c>
      <c r="M75" s="247">
        <f t="shared" si="8"/>
        <v>0</v>
      </c>
      <c r="N75" s="248">
        <f t="shared" si="9"/>
        <v>0</v>
      </c>
    </row>
    <row r="76" spans="1:14" ht="12.75">
      <c r="A76" s="238" t="s">
        <v>397</v>
      </c>
      <c r="B76" s="239" t="s">
        <v>167</v>
      </c>
      <c r="C76" s="263" t="s">
        <v>241</v>
      </c>
      <c r="D76" s="264">
        <v>0</v>
      </c>
      <c r="E76" s="265" t="s">
        <v>241</v>
      </c>
      <c r="F76" s="247">
        <f>+ROUND(D76/1000,0)</f>
        <v>0</v>
      </c>
      <c r="G76" s="247"/>
      <c r="H76" s="266"/>
      <c r="I76" s="267">
        <v>0</v>
      </c>
      <c r="J76" s="268">
        <f>+F76</f>
        <v>0</v>
      </c>
      <c r="K76" s="242">
        <f t="shared" si="6"/>
        <v>0</v>
      </c>
      <c r="L76" s="247">
        <f t="shared" si="7"/>
        <v>0.01</v>
      </c>
      <c r="M76" s="247">
        <f t="shared" si="8"/>
        <v>0</v>
      </c>
      <c r="N76" s="248">
        <f t="shared" si="9"/>
        <v>0</v>
      </c>
    </row>
    <row r="77" spans="1:14" ht="12.75">
      <c r="A77" s="238" t="s">
        <v>398</v>
      </c>
      <c r="B77" s="239" t="s">
        <v>287</v>
      </c>
      <c r="C77" s="240">
        <v>0</v>
      </c>
      <c r="D77" s="241" t="s">
        <v>241</v>
      </c>
      <c r="E77" s="242">
        <f>+ROUND(C77/1000,0)</f>
        <v>0</v>
      </c>
      <c r="F77" s="243" t="s">
        <v>241</v>
      </c>
      <c r="G77" s="243"/>
      <c r="H77" s="244"/>
      <c r="I77" s="245">
        <f>+E77</f>
        <v>0</v>
      </c>
      <c r="J77" s="246">
        <v>0</v>
      </c>
      <c r="K77" s="242">
        <f t="shared" si="6"/>
        <v>0.01</v>
      </c>
      <c r="L77" s="247">
        <f t="shared" si="7"/>
        <v>0</v>
      </c>
      <c r="M77" s="247">
        <f t="shared" si="8"/>
        <v>0</v>
      </c>
      <c r="N77" s="248">
        <f t="shared" si="9"/>
        <v>0</v>
      </c>
    </row>
    <row r="78" spans="1:14" ht="12.75">
      <c r="A78" s="238" t="s">
        <v>399</v>
      </c>
      <c r="B78" s="239" t="s">
        <v>288</v>
      </c>
      <c r="C78" s="263" t="s">
        <v>241</v>
      </c>
      <c r="D78" s="264">
        <v>0</v>
      </c>
      <c r="E78" s="265" t="s">
        <v>241</v>
      </c>
      <c r="F78" s="247">
        <f>+ROUND(D78/1000,0)</f>
        <v>0</v>
      </c>
      <c r="G78" s="247"/>
      <c r="H78" s="266"/>
      <c r="I78" s="267">
        <v>0</v>
      </c>
      <c r="J78" s="268">
        <f>+F78</f>
        <v>0</v>
      </c>
      <c r="K78" s="242">
        <f t="shared" si="6"/>
        <v>0</v>
      </c>
      <c r="L78" s="247">
        <f t="shared" si="7"/>
        <v>0.01</v>
      </c>
      <c r="M78" s="247">
        <f t="shared" si="8"/>
        <v>0</v>
      </c>
      <c r="N78" s="248">
        <f t="shared" si="9"/>
        <v>0</v>
      </c>
    </row>
    <row r="79" spans="1:14" ht="12.75">
      <c r="A79" s="238" t="s">
        <v>400</v>
      </c>
      <c r="B79" s="239" t="s">
        <v>289</v>
      </c>
      <c r="C79" s="240">
        <v>0</v>
      </c>
      <c r="D79" s="241" t="s">
        <v>241</v>
      </c>
      <c r="E79" s="242">
        <f aca="true" t="shared" si="10" ref="E79:E91">+ROUND(C79/1000,0)</f>
        <v>0</v>
      </c>
      <c r="F79" s="243" t="s">
        <v>241</v>
      </c>
      <c r="G79" s="243"/>
      <c r="H79" s="244"/>
      <c r="I79" s="245">
        <f aca="true" t="shared" si="11" ref="I79:I91">+E79</f>
        <v>0</v>
      </c>
      <c r="J79" s="246">
        <v>0</v>
      </c>
      <c r="K79" s="242">
        <f t="shared" si="6"/>
        <v>0.01</v>
      </c>
      <c r="L79" s="247">
        <f t="shared" si="7"/>
        <v>0</v>
      </c>
      <c r="M79" s="247">
        <f t="shared" si="8"/>
        <v>0</v>
      </c>
      <c r="N79" s="248">
        <f t="shared" si="9"/>
        <v>0</v>
      </c>
    </row>
    <row r="80" spans="1:14" ht="12.75">
      <c r="A80" s="238" t="s">
        <v>401</v>
      </c>
      <c r="B80" s="239" t="s">
        <v>290</v>
      </c>
      <c r="C80" s="240">
        <v>0</v>
      </c>
      <c r="D80" s="241" t="s">
        <v>241</v>
      </c>
      <c r="E80" s="242">
        <f t="shared" si="10"/>
        <v>0</v>
      </c>
      <c r="F80" s="243" t="s">
        <v>241</v>
      </c>
      <c r="G80" s="243"/>
      <c r="H80" s="244"/>
      <c r="I80" s="245">
        <f t="shared" si="11"/>
        <v>0</v>
      </c>
      <c r="J80" s="246">
        <v>0</v>
      </c>
      <c r="K80" s="242">
        <f t="shared" si="6"/>
        <v>0.01</v>
      </c>
      <c r="L80" s="247">
        <f t="shared" si="7"/>
        <v>0</v>
      </c>
      <c r="M80" s="247">
        <f t="shared" si="8"/>
        <v>0</v>
      </c>
      <c r="N80" s="248">
        <f t="shared" si="9"/>
        <v>0</v>
      </c>
    </row>
    <row r="81" spans="1:14" ht="12.75">
      <c r="A81" s="238" t="s">
        <v>402</v>
      </c>
      <c r="B81" s="239" t="s">
        <v>291</v>
      </c>
      <c r="C81" s="240">
        <v>0</v>
      </c>
      <c r="D81" s="241" t="s">
        <v>241</v>
      </c>
      <c r="E81" s="242">
        <f t="shared" si="10"/>
        <v>0</v>
      </c>
      <c r="F81" s="243" t="s">
        <v>241</v>
      </c>
      <c r="G81" s="243"/>
      <c r="H81" s="244"/>
      <c r="I81" s="245">
        <f t="shared" si="11"/>
        <v>0</v>
      </c>
      <c r="J81" s="246">
        <v>0</v>
      </c>
      <c r="K81" s="242">
        <f t="shared" si="6"/>
        <v>0.01</v>
      </c>
      <c r="L81" s="247">
        <f t="shared" si="7"/>
        <v>0</v>
      </c>
      <c r="M81" s="247">
        <f t="shared" si="8"/>
        <v>0</v>
      </c>
      <c r="N81" s="248">
        <f t="shared" si="9"/>
        <v>0</v>
      </c>
    </row>
    <row r="82" spans="1:14" ht="12.75">
      <c r="A82" s="238" t="s">
        <v>403</v>
      </c>
      <c r="B82" s="239" t="s">
        <v>292</v>
      </c>
      <c r="C82" s="240">
        <v>0</v>
      </c>
      <c r="D82" s="241" t="s">
        <v>241</v>
      </c>
      <c r="E82" s="242">
        <f t="shared" si="10"/>
        <v>0</v>
      </c>
      <c r="F82" s="243" t="s">
        <v>241</v>
      </c>
      <c r="G82" s="243"/>
      <c r="H82" s="244"/>
      <c r="I82" s="245">
        <f t="shared" si="11"/>
        <v>0</v>
      </c>
      <c r="J82" s="246">
        <v>0</v>
      </c>
      <c r="K82" s="242">
        <f t="shared" si="6"/>
        <v>0.01</v>
      </c>
      <c r="L82" s="247">
        <f t="shared" si="7"/>
        <v>0</v>
      </c>
      <c r="M82" s="247">
        <f t="shared" si="8"/>
        <v>0</v>
      </c>
      <c r="N82" s="248">
        <f t="shared" si="9"/>
        <v>0</v>
      </c>
    </row>
    <row r="83" spans="1:14" ht="13.5" thickBot="1">
      <c r="A83" s="249" t="s">
        <v>404</v>
      </c>
      <c r="B83" s="250" t="s">
        <v>293</v>
      </c>
      <c r="C83" s="251">
        <v>0</v>
      </c>
      <c r="D83" s="252" t="s">
        <v>241</v>
      </c>
      <c r="E83" s="253">
        <f t="shared" si="10"/>
        <v>0</v>
      </c>
      <c r="F83" s="254" t="s">
        <v>241</v>
      </c>
      <c r="G83" s="254"/>
      <c r="H83" s="255"/>
      <c r="I83" s="256">
        <f t="shared" si="11"/>
        <v>0</v>
      </c>
      <c r="J83" s="257">
        <v>0</v>
      </c>
      <c r="K83" s="253">
        <f t="shared" si="6"/>
        <v>0.01</v>
      </c>
      <c r="L83" s="258">
        <f t="shared" si="7"/>
        <v>0</v>
      </c>
      <c r="M83" s="258">
        <f t="shared" si="8"/>
        <v>0</v>
      </c>
      <c r="N83" s="259">
        <f t="shared" si="9"/>
        <v>0</v>
      </c>
    </row>
    <row r="84" spans="1:14" ht="13.5" thickTop="1">
      <c r="A84" s="260">
        <v>311</v>
      </c>
      <c r="B84" s="261" t="s">
        <v>575</v>
      </c>
      <c r="C84" s="229">
        <v>0</v>
      </c>
      <c r="D84" s="230" t="s">
        <v>241</v>
      </c>
      <c r="E84" s="231">
        <f t="shared" si="10"/>
        <v>0</v>
      </c>
      <c r="F84" s="232" t="s">
        <v>241</v>
      </c>
      <c r="G84" s="232"/>
      <c r="H84" s="233"/>
      <c r="I84" s="234">
        <f t="shared" si="11"/>
        <v>0</v>
      </c>
      <c r="J84" s="235">
        <v>0</v>
      </c>
      <c r="K84" s="231">
        <f t="shared" si="6"/>
        <v>0.01</v>
      </c>
      <c r="L84" s="236">
        <f t="shared" si="7"/>
        <v>0</v>
      </c>
      <c r="M84" s="236">
        <f t="shared" si="8"/>
        <v>0</v>
      </c>
      <c r="N84" s="237">
        <f t="shared" si="9"/>
        <v>0</v>
      </c>
    </row>
    <row r="85" spans="1:14" ht="12.75">
      <c r="A85" s="238" t="s">
        <v>405</v>
      </c>
      <c r="B85" s="239" t="s">
        <v>576</v>
      </c>
      <c r="C85" s="240">
        <v>0</v>
      </c>
      <c r="D85" s="241" t="s">
        <v>241</v>
      </c>
      <c r="E85" s="242">
        <f t="shared" si="10"/>
        <v>0</v>
      </c>
      <c r="F85" s="243" t="s">
        <v>241</v>
      </c>
      <c r="G85" s="243"/>
      <c r="H85" s="244"/>
      <c r="I85" s="245">
        <f t="shared" si="11"/>
        <v>0</v>
      </c>
      <c r="J85" s="246">
        <v>0</v>
      </c>
      <c r="K85" s="242">
        <f t="shared" si="6"/>
        <v>0.01</v>
      </c>
      <c r="L85" s="247">
        <f t="shared" si="7"/>
        <v>0</v>
      </c>
      <c r="M85" s="247">
        <f t="shared" si="8"/>
        <v>0</v>
      </c>
      <c r="N85" s="248">
        <f t="shared" si="9"/>
        <v>0</v>
      </c>
    </row>
    <row r="86" spans="1:14" ht="12.75">
      <c r="A86" s="238" t="s">
        <v>406</v>
      </c>
      <c r="B86" s="239" t="s">
        <v>577</v>
      </c>
      <c r="C86" s="240">
        <v>0</v>
      </c>
      <c r="D86" s="241" t="s">
        <v>241</v>
      </c>
      <c r="E86" s="242">
        <f t="shared" si="10"/>
        <v>0</v>
      </c>
      <c r="F86" s="243" t="s">
        <v>241</v>
      </c>
      <c r="G86" s="243"/>
      <c r="H86" s="244"/>
      <c r="I86" s="245">
        <f t="shared" si="11"/>
        <v>0</v>
      </c>
      <c r="J86" s="246">
        <v>0</v>
      </c>
      <c r="K86" s="242">
        <f t="shared" si="6"/>
        <v>0.01</v>
      </c>
      <c r="L86" s="247">
        <f t="shared" si="7"/>
        <v>0</v>
      </c>
      <c r="M86" s="247">
        <f t="shared" si="8"/>
        <v>0</v>
      </c>
      <c r="N86" s="248">
        <f t="shared" si="9"/>
        <v>0</v>
      </c>
    </row>
    <row r="87" spans="1:14" ht="12.75">
      <c r="A87" s="238" t="s">
        <v>406</v>
      </c>
      <c r="B87" s="239" t="s">
        <v>580</v>
      </c>
      <c r="C87" s="240">
        <v>0</v>
      </c>
      <c r="D87" s="241" t="s">
        <v>241</v>
      </c>
      <c r="E87" s="242">
        <f t="shared" si="10"/>
        <v>0</v>
      </c>
      <c r="F87" s="243" t="s">
        <v>241</v>
      </c>
      <c r="G87" s="243"/>
      <c r="H87" s="244"/>
      <c r="I87" s="245">
        <f t="shared" si="11"/>
        <v>0</v>
      </c>
      <c r="J87" s="246">
        <v>0</v>
      </c>
      <c r="K87" s="242">
        <f t="shared" si="6"/>
        <v>0.01</v>
      </c>
      <c r="L87" s="247">
        <f t="shared" si="7"/>
        <v>0</v>
      </c>
      <c r="M87" s="247">
        <f t="shared" si="8"/>
        <v>0</v>
      </c>
      <c r="N87" s="248">
        <f t="shared" si="9"/>
        <v>0</v>
      </c>
    </row>
    <row r="88" spans="1:14" ht="12.75">
      <c r="A88" s="238" t="s">
        <v>407</v>
      </c>
      <c r="B88" s="239" t="s">
        <v>578</v>
      </c>
      <c r="C88" s="240">
        <v>0</v>
      </c>
      <c r="D88" s="241" t="s">
        <v>241</v>
      </c>
      <c r="E88" s="242">
        <f t="shared" si="10"/>
        <v>0</v>
      </c>
      <c r="F88" s="243" t="s">
        <v>241</v>
      </c>
      <c r="G88" s="243"/>
      <c r="H88" s="244"/>
      <c r="I88" s="245">
        <f t="shared" si="11"/>
        <v>0</v>
      </c>
      <c r="J88" s="246">
        <v>0</v>
      </c>
      <c r="K88" s="242">
        <f t="shared" si="6"/>
        <v>0.01</v>
      </c>
      <c r="L88" s="247">
        <f t="shared" si="7"/>
        <v>0</v>
      </c>
      <c r="M88" s="247">
        <f t="shared" si="8"/>
        <v>0</v>
      </c>
      <c r="N88" s="248">
        <f t="shared" si="9"/>
        <v>0</v>
      </c>
    </row>
    <row r="89" spans="1:14" ht="12.75">
      <c r="A89" s="238" t="s">
        <v>407</v>
      </c>
      <c r="B89" s="239" t="s">
        <v>581</v>
      </c>
      <c r="C89" s="240">
        <v>0</v>
      </c>
      <c r="D89" s="241" t="s">
        <v>241</v>
      </c>
      <c r="E89" s="242">
        <f t="shared" si="10"/>
        <v>0</v>
      </c>
      <c r="F89" s="243" t="s">
        <v>241</v>
      </c>
      <c r="G89" s="243"/>
      <c r="H89" s="244"/>
      <c r="I89" s="245">
        <f t="shared" si="11"/>
        <v>0</v>
      </c>
      <c r="J89" s="246">
        <v>0</v>
      </c>
      <c r="K89" s="242">
        <f t="shared" si="6"/>
        <v>0.01</v>
      </c>
      <c r="L89" s="247">
        <f t="shared" si="7"/>
        <v>0</v>
      </c>
      <c r="M89" s="247">
        <f t="shared" si="8"/>
        <v>0</v>
      </c>
      <c r="N89" s="248">
        <f t="shared" si="9"/>
        <v>0</v>
      </c>
    </row>
    <row r="90" spans="1:14" ht="12.75">
      <c r="A90" s="238" t="s">
        <v>408</v>
      </c>
      <c r="B90" s="239" t="s">
        <v>579</v>
      </c>
      <c r="C90" s="240">
        <v>0</v>
      </c>
      <c r="D90" s="241" t="s">
        <v>241</v>
      </c>
      <c r="E90" s="242">
        <f t="shared" si="10"/>
        <v>0</v>
      </c>
      <c r="F90" s="243" t="s">
        <v>241</v>
      </c>
      <c r="G90" s="243"/>
      <c r="H90" s="244"/>
      <c r="I90" s="245">
        <f t="shared" si="11"/>
        <v>0</v>
      </c>
      <c r="J90" s="246">
        <v>0</v>
      </c>
      <c r="K90" s="242">
        <f t="shared" si="6"/>
        <v>0.01</v>
      </c>
      <c r="L90" s="247">
        <f t="shared" si="7"/>
        <v>0</v>
      </c>
      <c r="M90" s="247">
        <f t="shared" si="8"/>
        <v>0</v>
      </c>
      <c r="N90" s="248">
        <f t="shared" si="9"/>
        <v>0</v>
      </c>
    </row>
    <row r="91" spans="1:14" ht="12.75">
      <c r="A91" s="238" t="s">
        <v>408</v>
      </c>
      <c r="B91" s="239" t="s">
        <v>582</v>
      </c>
      <c r="C91" s="240">
        <v>0</v>
      </c>
      <c r="D91" s="241" t="s">
        <v>241</v>
      </c>
      <c r="E91" s="242">
        <f t="shared" si="10"/>
        <v>0</v>
      </c>
      <c r="F91" s="243" t="s">
        <v>241</v>
      </c>
      <c r="G91" s="243"/>
      <c r="H91" s="244"/>
      <c r="I91" s="245">
        <f t="shared" si="11"/>
        <v>0</v>
      </c>
      <c r="J91" s="246">
        <v>0</v>
      </c>
      <c r="K91" s="242">
        <f t="shared" si="6"/>
        <v>0.01</v>
      </c>
      <c r="L91" s="247">
        <f t="shared" si="7"/>
        <v>0</v>
      </c>
      <c r="M91" s="247">
        <f t="shared" si="8"/>
        <v>0</v>
      </c>
      <c r="N91" s="248">
        <f t="shared" si="9"/>
        <v>0</v>
      </c>
    </row>
    <row r="92" spans="1:14" ht="12.75">
      <c r="A92" s="238" t="s">
        <v>409</v>
      </c>
      <c r="B92" s="239" t="s">
        <v>1139</v>
      </c>
      <c r="C92" s="263" t="s">
        <v>241</v>
      </c>
      <c r="D92" s="264">
        <v>0</v>
      </c>
      <c r="E92" s="265" t="s">
        <v>241</v>
      </c>
      <c r="F92" s="247">
        <f aca="true" t="shared" si="12" ref="F92:F97">+ROUND(D92/1000,0)</f>
        <v>0</v>
      </c>
      <c r="G92" s="247"/>
      <c r="H92" s="266"/>
      <c r="I92" s="267">
        <v>0</v>
      </c>
      <c r="J92" s="268">
        <f aca="true" t="shared" si="13" ref="J92:J105">+F92</f>
        <v>0</v>
      </c>
      <c r="K92" s="242">
        <f t="shared" si="6"/>
        <v>0</v>
      </c>
      <c r="L92" s="247">
        <f t="shared" si="7"/>
        <v>0.01</v>
      </c>
      <c r="M92" s="247">
        <f t="shared" si="8"/>
        <v>0</v>
      </c>
      <c r="N92" s="248">
        <f t="shared" si="9"/>
        <v>0</v>
      </c>
    </row>
    <row r="93" spans="1:14" ht="12.75">
      <c r="A93" s="238" t="s">
        <v>410</v>
      </c>
      <c r="B93" s="239" t="s">
        <v>294</v>
      </c>
      <c r="C93" s="263" t="s">
        <v>241</v>
      </c>
      <c r="D93" s="264">
        <v>0</v>
      </c>
      <c r="E93" s="265" t="s">
        <v>241</v>
      </c>
      <c r="F93" s="247">
        <f t="shared" si="12"/>
        <v>0</v>
      </c>
      <c r="G93" s="247"/>
      <c r="H93" s="266"/>
      <c r="I93" s="267">
        <v>0</v>
      </c>
      <c r="J93" s="268">
        <f t="shared" si="13"/>
        <v>0</v>
      </c>
      <c r="K93" s="242">
        <f t="shared" si="6"/>
        <v>0</v>
      </c>
      <c r="L93" s="247">
        <f t="shared" si="7"/>
        <v>0.01</v>
      </c>
      <c r="M93" s="247">
        <f t="shared" si="8"/>
        <v>0</v>
      </c>
      <c r="N93" s="248">
        <f t="shared" si="9"/>
        <v>0</v>
      </c>
    </row>
    <row r="94" spans="1:14" ht="12.75">
      <c r="A94" s="238" t="s">
        <v>411</v>
      </c>
      <c r="B94" s="239" t="s">
        <v>295</v>
      </c>
      <c r="C94" s="263" t="s">
        <v>241</v>
      </c>
      <c r="D94" s="264">
        <v>0</v>
      </c>
      <c r="E94" s="265" t="s">
        <v>241</v>
      </c>
      <c r="F94" s="247">
        <f t="shared" si="12"/>
        <v>0</v>
      </c>
      <c r="G94" s="247"/>
      <c r="H94" s="266"/>
      <c r="I94" s="267">
        <v>0</v>
      </c>
      <c r="J94" s="268">
        <f t="shared" si="13"/>
        <v>0</v>
      </c>
      <c r="K94" s="242">
        <f t="shared" si="6"/>
        <v>0</v>
      </c>
      <c r="L94" s="247">
        <f t="shared" si="7"/>
        <v>0.01</v>
      </c>
      <c r="M94" s="247">
        <f t="shared" si="8"/>
        <v>0</v>
      </c>
      <c r="N94" s="248">
        <f t="shared" si="9"/>
        <v>0</v>
      </c>
    </row>
    <row r="95" spans="1:14" ht="12.75">
      <c r="A95" s="238" t="s">
        <v>412</v>
      </c>
      <c r="B95" s="239" t="s">
        <v>1140</v>
      </c>
      <c r="C95" s="263" t="s">
        <v>241</v>
      </c>
      <c r="D95" s="264">
        <v>0</v>
      </c>
      <c r="E95" s="265" t="s">
        <v>241</v>
      </c>
      <c r="F95" s="247">
        <f t="shared" si="12"/>
        <v>0</v>
      </c>
      <c r="G95" s="247"/>
      <c r="H95" s="266"/>
      <c r="I95" s="267">
        <v>0</v>
      </c>
      <c r="J95" s="268">
        <f t="shared" si="13"/>
        <v>0</v>
      </c>
      <c r="K95" s="242">
        <f t="shared" si="6"/>
        <v>0</v>
      </c>
      <c r="L95" s="247">
        <f t="shared" si="7"/>
        <v>0.01</v>
      </c>
      <c r="M95" s="247">
        <f t="shared" si="8"/>
        <v>0</v>
      </c>
      <c r="N95" s="248">
        <f t="shared" si="9"/>
        <v>0</v>
      </c>
    </row>
    <row r="96" spans="1:14" ht="12.75">
      <c r="A96" s="238" t="s">
        <v>413</v>
      </c>
      <c r="B96" s="239" t="s">
        <v>296</v>
      </c>
      <c r="C96" s="263" t="s">
        <v>241</v>
      </c>
      <c r="D96" s="264">
        <v>0</v>
      </c>
      <c r="E96" s="265" t="s">
        <v>241</v>
      </c>
      <c r="F96" s="247">
        <f t="shared" si="12"/>
        <v>0</v>
      </c>
      <c r="G96" s="247"/>
      <c r="H96" s="266"/>
      <c r="I96" s="267">
        <v>0</v>
      </c>
      <c r="J96" s="268">
        <f t="shared" si="13"/>
        <v>0</v>
      </c>
      <c r="K96" s="242">
        <f t="shared" si="6"/>
        <v>0</v>
      </c>
      <c r="L96" s="247">
        <f t="shared" si="7"/>
        <v>0.01</v>
      </c>
      <c r="M96" s="247">
        <f t="shared" si="8"/>
        <v>0</v>
      </c>
      <c r="N96" s="248">
        <f t="shared" si="9"/>
        <v>0</v>
      </c>
    </row>
    <row r="97" spans="1:14" ht="12.75">
      <c r="A97" s="238" t="s">
        <v>414</v>
      </c>
      <c r="B97" s="239" t="s">
        <v>1141</v>
      </c>
      <c r="C97" s="263" t="s">
        <v>241</v>
      </c>
      <c r="D97" s="264">
        <v>0</v>
      </c>
      <c r="E97" s="265" t="s">
        <v>241</v>
      </c>
      <c r="F97" s="247">
        <f t="shared" si="12"/>
        <v>0</v>
      </c>
      <c r="G97" s="247"/>
      <c r="H97" s="266"/>
      <c r="I97" s="267">
        <v>0</v>
      </c>
      <c r="J97" s="268">
        <f t="shared" si="13"/>
        <v>0</v>
      </c>
      <c r="K97" s="242">
        <f t="shared" si="6"/>
        <v>0</v>
      </c>
      <c r="L97" s="247">
        <f t="shared" si="7"/>
        <v>0.01</v>
      </c>
      <c r="M97" s="247">
        <f t="shared" si="8"/>
        <v>0</v>
      </c>
      <c r="N97" s="248">
        <f t="shared" si="9"/>
        <v>0</v>
      </c>
    </row>
    <row r="98" spans="1:14" ht="12.75">
      <c r="A98" s="238" t="s">
        <v>415</v>
      </c>
      <c r="B98" s="239" t="s">
        <v>297</v>
      </c>
      <c r="C98" s="240">
        <v>0</v>
      </c>
      <c r="D98" s="241" t="s">
        <v>241</v>
      </c>
      <c r="E98" s="242">
        <f aca="true" t="shared" si="14" ref="E98:F117">+ROUND(C98/1000,0)</f>
        <v>0</v>
      </c>
      <c r="F98" s="243" t="s">
        <v>241</v>
      </c>
      <c r="G98" s="243"/>
      <c r="H98" s="244"/>
      <c r="I98" s="245">
        <f aca="true" t="shared" si="15" ref="I98:I117">+E98</f>
        <v>0</v>
      </c>
      <c r="J98" s="246">
        <v>0</v>
      </c>
      <c r="K98" s="242">
        <f t="shared" si="6"/>
        <v>0.01</v>
      </c>
      <c r="L98" s="247">
        <f t="shared" si="7"/>
        <v>0</v>
      </c>
      <c r="M98" s="247">
        <f t="shared" si="8"/>
        <v>0</v>
      </c>
      <c r="N98" s="248">
        <f t="shared" si="9"/>
        <v>0</v>
      </c>
    </row>
    <row r="99" spans="1:14" ht="12.75">
      <c r="A99" s="238" t="s">
        <v>416</v>
      </c>
      <c r="B99" s="239" t="s">
        <v>298</v>
      </c>
      <c r="C99" s="240">
        <v>0</v>
      </c>
      <c r="D99" s="264">
        <v>0</v>
      </c>
      <c r="E99" s="242">
        <f t="shared" si="14"/>
        <v>0</v>
      </c>
      <c r="F99" s="247">
        <f t="shared" si="14"/>
        <v>0</v>
      </c>
      <c r="G99" s="247"/>
      <c r="H99" s="266"/>
      <c r="I99" s="245">
        <f t="shared" si="15"/>
        <v>0</v>
      </c>
      <c r="J99" s="268">
        <f t="shared" si="13"/>
        <v>0</v>
      </c>
      <c r="K99" s="242">
        <f t="shared" si="6"/>
        <v>0.01</v>
      </c>
      <c r="L99" s="247">
        <f t="shared" si="7"/>
        <v>0.01</v>
      </c>
      <c r="M99" s="247">
        <f t="shared" si="8"/>
        <v>0</v>
      </c>
      <c r="N99" s="248">
        <f t="shared" si="9"/>
        <v>0</v>
      </c>
    </row>
    <row r="100" spans="1:14" ht="12.75">
      <c r="A100" s="238" t="s">
        <v>417</v>
      </c>
      <c r="B100" s="239" t="s">
        <v>299</v>
      </c>
      <c r="C100" s="240">
        <v>0</v>
      </c>
      <c r="D100" s="264">
        <v>0</v>
      </c>
      <c r="E100" s="242">
        <f t="shared" si="14"/>
        <v>0</v>
      </c>
      <c r="F100" s="247">
        <f t="shared" si="14"/>
        <v>0</v>
      </c>
      <c r="G100" s="247"/>
      <c r="H100" s="266"/>
      <c r="I100" s="245">
        <f t="shared" si="15"/>
        <v>0</v>
      </c>
      <c r="J100" s="268">
        <f t="shared" si="13"/>
        <v>0</v>
      </c>
      <c r="K100" s="242">
        <f t="shared" si="6"/>
        <v>0.01</v>
      </c>
      <c r="L100" s="247">
        <f t="shared" si="7"/>
        <v>0.01</v>
      </c>
      <c r="M100" s="247">
        <f t="shared" si="8"/>
        <v>0</v>
      </c>
      <c r="N100" s="248">
        <f t="shared" si="9"/>
        <v>0</v>
      </c>
    </row>
    <row r="101" spans="1:14" ht="12.75">
      <c r="A101" s="238" t="s">
        <v>418</v>
      </c>
      <c r="B101" s="239" t="s">
        <v>300</v>
      </c>
      <c r="C101" s="240">
        <v>0</v>
      </c>
      <c r="D101" s="264">
        <v>0</v>
      </c>
      <c r="E101" s="242">
        <f t="shared" si="14"/>
        <v>0</v>
      </c>
      <c r="F101" s="247">
        <f t="shared" si="14"/>
        <v>0</v>
      </c>
      <c r="G101" s="247"/>
      <c r="H101" s="266"/>
      <c r="I101" s="245">
        <f t="shared" si="15"/>
        <v>0</v>
      </c>
      <c r="J101" s="268">
        <f t="shared" si="13"/>
        <v>0</v>
      </c>
      <c r="K101" s="242">
        <f t="shared" si="6"/>
        <v>0.01</v>
      </c>
      <c r="L101" s="247">
        <f t="shared" si="7"/>
        <v>0.01</v>
      </c>
      <c r="M101" s="247">
        <f t="shared" si="8"/>
        <v>0</v>
      </c>
      <c r="N101" s="248">
        <f t="shared" si="9"/>
        <v>0</v>
      </c>
    </row>
    <row r="102" spans="1:14" ht="12.75">
      <c r="A102" s="238" t="s">
        <v>419</v>
      </c>
      <c r="B102" s="239" t="s">
        <v>301</v>
      </c>
      <c r="C102" s="240">
        <v>0</v>
      </c>
      <c r="D102" s="264">
        <v>0</v>
      </c>
      <c r="E102" s="242">
        <f t="shared" si="14"/>
        <v>0</v>
      </c>
      <c r="F102" s="247">
        <f t="shared" si="14"/>
        <v>0</v>
      </c>
      <c r="G102" s="247"/>
      <c r="H102" s="266"/>
      <c r="I102" s="245">
        <f t="shared" si="15"/>
        <v>0</v>
      </c>
      <c r="J102" s="268">
        <f t="shared" si="13"/>
        <v>0</v>
      </c>
      <c r="K102" s="242">
        <f t="shared" si="6"/>
        <v>0.01</v>
      </c>
      <c r="L102" s="247">
        <f t="shared" si="7"/>
        <v>0.01</v>
      </c>
      <c r="M102" s="247">
        <f t="shared" si="8"/>
        <v>0</v>
      </c>
      <c r="N102" s="248">
        <f t="shared" si="9"/>
        <v>0</v>
      </c>
    </row>
    <row r="103" spans="1:14" ht="12.75">
      <c r="A103" s="238" t="s">
        <v>420</v>
      </c>
      <c r="B103" s="239" t="s">
        <v>302</v>
      </c>
      <c r="C103" s="240">
        <v>0</v>
      </c>
      <c r="D103" s="264">
        <v>0</v>
      </c>
      <c r="E103" s="242">
        <f t="shared" si="14"/>
        <v>0</v>
      </c>
      <c r="F103" s="247">
        <f t="shared" si="14"/>
        <v>0</v>
      </c>
      <c r="G103" s="247"/>
      <c r="H103" s="266"/>
      <c r="I103" s="245">
        <f t="shared" si="15"/>
        <v>0</v>
      </c>
      <c r="J103" s="268">
        <f t="shared" si="13"/>
        <v>0</v>
      </c>
      <c r="K103" s="242">
        <f t="shared" si="6"/>
        <v>0.01</v>
      </c>
      <c r="L103" s="247">
        <f t="shared" si="7"/>
        <v>0.01</v>
      </c>
      <c r="M103" s="247">
        <f t="shared" si="8"/>
        <v>0</v>
      </c>
      <c r="N103" s="248">
        <f t="shared" si="9"/>
        <v>0</v>
      </c>
    </row>
    <row r="104" spans="1:14" ht="12.75">
      <c r="A104" s="238" t="s">
        <v>421</v>
      </c>
      <c r="B104" s="239" t="s">
        <v>303</v>
      </c>
      <c r="C104" s="240">
        <v>0</v>
      </c>
      <c r="D104" s="264">
        <v>0</v>
      </c>
      <c r="E104" s="242">
        <f t="shared" si="14"/>
        <v>0</v>
      </c>
      <c r="F104" s="247">
        <f t="shared" si="14"/>
        <v>0</v>
      </c>
      <c r="G104" s="247"/>
      <c r="H104" s="266"/>
      <c r="I104" s="245">
        <f t="shared" si="15"/>
        <v>0</v>
      </c>
      <c r="J104" s="268">
        <f t="shared" si="13"/>
        <v>0</v>
      </c>
      <c r="K104" s="242">
        <f t="shared" si="6"/>
        <v>0.01</v>
      </c>
      <c r="L104" s="247">
        <f t="shared" si="7"/>
        <v>0.01</v>
      </c>
      <c r="M104" s="247">
        <f t="shared" si="8"/>
        <v>0</v>
      </c>
      <c r="N104" s="248">
        <f t="shared" si="9"/>
        <v>0</v>
      </c>
    </row>
    <row r="105" spans="1:14" ht="12.75">
      <c r="A105" s="238" t="s">
        <v>422</v>
      </c>
      <c r="B105" s="239" t="s">
        <v>304</v>
      </c>
      <c r="C105" s="240">
        <v>0</v>
      </c>
      <c r="D105" s="264">
        <v>0</v>
      </c>
      <c r="E105" s="242">
        <f t="shared" si="14"/>
        <v>0</v>
      </c>
      <c r="F105" s="247">
        <f t="shared" si="14"/>
        <v>0</v>
      </c>
      <c r="G105" s="247"/>
      <c r="H105" s="266"/>
      <c r="I105" s="245">
        <f t="shared" si="15"/>
        <v>0</v>
      </c>
      <c r="J105" s="268">
        <f t="shared" si="13"/>
        <v>0</v>
      </c>
      <c r="K105" s="242">
        <f t="shared" si="6"/>
        <v>0.01</v>
      </c>
      <c r="L105" s="247">
        <f t="shared" si="7"/>
        <v>0.01</v>
      </c>
      <c r="M105" s="247">
        <f t="shared" si="8"/>
        <v>0</v>
      </c>
      <c r="N105" s="248">
        <f t="shared" si="9"/>
        <v>0</v>
      </c>
    </row>
    <row r="106" spans="1:14" ht="12.75">
      <c r="A106" s="238">
        <v>349</v>
      </c>
      <c r="B106" s="239" t="s">
        <v>1142</v>
      </c>
      <c r="C106" s="240">
        <v>0</v>
      </c>
      <c r="D106" s="264">
        <v>0</v>
      </c>
      <c r="E106" s="242">
        <f>+ROUND(C106/1000,0)</f>
        <v>0</v>
      </c>
      <c r="F106" s="247">
        <f>+ROUND(D106/1000,0)</f>
        <v>0</v>
      </c>
      <c r="G106" s="247"/>
      <c r="H106" s="266"/>
      <c r="I106" s="245">
        <f>+E106</f>
        <v>0</v>
      </c>
      <c r="J106" s="268">
        <f>+F106</f>
        <v>0</v>
      </c>
      <c r="K106" s="242">
        <f t="shared" si="6"/>
        <v>0.01</v>
      </c>
      <c r="L106" s="247">
        <f t="shared" si="7"/>
        <v>0.01</v>
      </c>
      <c r="M106" s="247">
        <f t="shared" si="8"/>
        <v>0</v>
      </c>
      <c r="N106" s="248">
        <f t="shared" si="9"/>
        <v>0</v>
      </c>
    </row>
    <row r="107" spans="1:14" ht="12.75">
      <c r="A107" s="238" t="s">
        <v>423</v>
      </c>
      <c r="B107" s="239" t="s">
        <v>583</v>
      </c>
      <c r="C107" s="240">
        <v>0</v>
      </c>
      <c r="D107" s="241" t="s">
        <v>241</v>
      </c>
      <c r="E107" s="242">
        <f t="shared" si="14"/>
        <v>0</v>
      </c>
      <c r="F107" s="243" t="s">
        <v>241</v>
      </c>
      <c r="G107" s="243"/>
      <c r="H107" s="244"/>
      <c r="I107" s="245">
        <f t="shared" si="15"/>
        <v>0</v>
      </c>
      <c r="J107" s="246">
        <v>0</v>
      </c>
      <c r="K107" s="242">
        <f t="shared" si="6"/>
        <v>0.01</v>
      </c>
      <c r="L107" s="247">
        <f t="shared" si="7"/>
        <v>0</v>
      </c>
      <c r="M107" s="247">
        <f t="shared" si="8"/>
        <v>0</v>
      </c>
      <c r="N107" s="248">
        <f t="shared" si="9"/>
        <v>0</v>
      </c>
    </row>
    <row r="108" spans="1:14" ht="12.75">
      <c r="A108" s="238" t="s">
        <v>423</v>
      </c>
      <c r="B108" s="239" t="s">
        <v>588</v>
      </c>
      <c r="C108" s="240">
        <v>0</v>
      </c>
      <c r="D108" s="241" t="s">
        <v>241</v>
      </c>
      <c r="E108" s="242">
        <f t="shared" si="14"/>
        <v>0</v>
      </c>
      <c r="F108" s="243" t="s">
        <v>241</v>
      </c>
      <c r="G108" s="243"/>
      <c r="H108" s="244"/>
      <c r="I108" s="245">
        <f t="shared" si="15"/>
        <v>0</v>
      </c>
      <c r="J108" s="246">
        <v>0</v>
      </c>
      <c r="K108" s="242">
        <f t="shared" si="6"/>
        <v>0.01</v>
      </c>
      <c r="L108" s="247">
        <f t="shared" si="7"/>
        <v>0</v>
      </c>
      <c r="M108" s="247">
        <f t="shared" si="8"/>
        <v>0</v>
      </c>
      <c r="N108" s="248">
        <f t="shared" si="9"/>
        <v>0</v>
      </c>
    </row>
    <row r="109" spans="1:14" ht="12.75">
      <c r="A109" s="238" t="s">
        <v>424</v>
      </c>
      <c r="B109" s="239" t="s">
        <v>584</v>
      </c>
      <c r="C109" s="240">
        <v>0</v>
      </c>
      <c r="D109" s="241" t="s">
        <v>241</v>
      </c>
      <c r="E109" s="242">
        <f t="shared" si="14"/>
        <v>0</v>
      </c>
      <c r="F109" s="243" t="s">
        <v>241</v>
      </c>
      <c r="G109" s="243"/>
      <c r="H109" s="244"/>
      <c r="I109" s="245">
        <f t="shared" si="15"/>
        <v>0</v>
      </c>
      <c r="J109" s="246">
        <v>0</v>
      </c>
      <c r="K109" s="242">
        <f t="shared" si="6"/>
        <v>0.01</v>
      </c>
      <c r="L109" s="247">
        <f t="shared" si="7"/>
        <v>0</v>
      </c>
      <c r="M109" s="247">
        <f t="shared" si="8"/>
        <v>0</v>
      </c>
      <c r="N109" s="248">
        <f t="shared" si="9"/>
        <v>0</v>
      </c>
    </row>
    <row r="110" spans="1:14" ht="12.75">
      <c r="A110" s="238" t="s">
        <v>424</v>
      </c>
      <c r="B110" s="239" t="s">
        <v>587</v>
      </c>
      <c r="C110" s="240">
        <v>0</v>
      </c>
      <c r="D110" s="241" t="s">
        <v>241</v>
      </c>
      <c r="E110" s="242">
        <f t="shared" si="14"/>
        <v>0</v>
      </c>
      <c r="F110" s="243" t="s">
        <v>241</v>
      </c>
      <c r="G110" s="243"/>
      <c r="H110" s="244"/>
      <c r="I110" s="245">
        <f t="shared" si="15"/>
        <v>0</v>
      </c>
      <c r="J110" s="246">
        <v>0</v>
      </c>
      <c r="K110" s="242">
        <f t="shared" si="6"/>
        <v>0.01</v>
      </c>
      <c r="L110" s="247">
        <f t="shared" si="7"/>
        <v>0</v>
      </c>
      <c r="M110" s="247">
        <f t="shared" si="8"/>
        <v>0</v>
      </c>
      <c r="N110" s="248">
        <f t="shared" si="9"/>
        <v>0</v>
      </c>
    </row>
    <row r="111" spans="1:14" ht="12.75">
      <c r="A111" s="238" t="s">
        <v>425</v>
      </c>
      <c r="B111" s="239" t="s">
        <v>173</v>
      </c>
      <c r="C111" s="240">
        <v>0</v>
      </c>
      <c r="D111" s="241" t="s">
        <v>241</v>
      </c>
      <c r="E111" s="242">
        <f t="shared" si="14"/>
        <v>0</v>
      </c>
      <c r="F111" s="243" t="s">
        <v>241</v>
      </c>
      <c r="G111" s="243"/>
      <c r="H111" s="244"/>
      <c r="I111" s="245">
        <f t="shared" si="15"/>
        <v>0</v>
      </c>
      <c r="J111" s="246">
        <v>0</v>
      </c>
      <c r="K111" s="242">
        <f t="shared" si="6"/>
        <v>0.01</v>
      </c>
      <c r="L111" s="247">
        <f t="shared" si="7"/>
        <v>0</v>
      </c>
      <c r="M111" s="247">
        <f t="shared" si="8"/>
        <v>0</v>
      </c>
      <c r="N111" s="248">
        <f t="shared" si="9"/>
        <v>0</v>
      </c>
    </row>
    <row r="112" spans="1:14" ht="12.75" customHeight="1">
      <c r="A112" s="238" t="s">
        <v>426</v>
      </c>
      <c r="B112" s="239" t="s">
        <v>1143</v>
      </c>
      <c r="C112" s="240">
        <v>0</v>
      </c>
      <c r="D112" s="241" t="s">
        <v>241</v>
      </c>
      <c r="E112" s="242">
        <f t="shared" si="14"/>
        <v>0</v>
      </c>
      <c r="F112" s="243" t="s">
        <v>241</v>
      </c>
      <c r="G112" s="243"/>
      <c r="H112" s="244"/>
      <c r="I112" s="245">
        <f t="shared" si="15"/>
        <v>0</v>
      </c>
      <c r="J112" s="246">
        <v>0</v>
      </c>
      <c r="K112" s="242">
        <f t="shared" si="6"/>
        <v>0.01</v>
      </c>
      <c r="L112" s="247">
        <f t="shared" si="7"/>
        <v>0</v>
      </c>
      <c r="M112" s="247">
        <f t="shared" si="8"/>
        <v>0</v>
      </c>
      <c r="N112" s="248">
        <f t="shared" si="9"/>
        <v>0</v>
      </c>
    </row>
    <row r="113" spans="1:14" ht="12.75" customHeight="1">
      <c r="A113" s="238" t="s">
        <v>426</v>
      </c>
      <c r="B113" s="239" t="s">
        <v>1144</v>
      </c>
      <c r="C113" s="240">
        <v>0</v>
      </c>
      <c r="D113" s="241" t="s">
        <v>241</v>
      </c>
      <c r="E113" s="242">
        <f t="shared" si="14"/>
        <v>0</v>
      </c>
      <c r="F113" s="243" t="s">
        <v>241</v>
      </c>
      <c r="G113" s="243"/>
      <c r="H113" s="244"/>
      <c r="I113" s="245">
        <f t="shared" si="15"/>
        <v>0</v>
      </c>
      <c r="J113" s="246">
        <v>0</v>
      </c>
      <c r="K113" s="242">
        <f t="shared" si="6"/>
        <v>0.01</v>
      </c>
      <c r="L113" s="247">
        <f t="shared" si="7"/>
        <v>0</v>
      </c>
      <c r="M113" s="247">
        <f t="shared" si="8"/>
        <v>0</v>
      </c>
      <c r="N113" s="248">
        <f t="shared" si="9"/>
        <v>0</v>
      </c>
    </row>
    <row r="114" spans="1:14" ht="12.75">
      <c r="A114" s="238" t="s">
        <v>427</v>
      </c>
      <c r="B114" s="239" t="s">
        <v>1145</v>
      </c>
      <c r="C114" s="240">
        <v>0</v>
      </c>
      <c r="D114" s="241" t="s">
        <v>241</v>
      </c>
      <c r="E114" s="242">
        <f t="shared" si="14"/>
        <v>0</v>
      </c>
      <c r="F114" s="243" t="s">
        <v>241</v>
      </c>
      <c r="G114" s="243"/>
      <c r="H114" s="244"/>
      <c r="I114" s="245">
        <f t="shared" si="15"/>
        <v>0</v>
      </c>
      <c r="J114" s="246">
        <v>0</v>
      </c>
      <c r="K114" s="242">
        <f t="shared" si="6"/>
        <v>0.01</v>
      </c>
      <c r="L114" s="247">
        <f t="shared" si="7"/>
        <v>0</v>
      </c>
      <c r="M114" s="247">
        <f t="shared" si="8"/>
        <v>0</v>
      </c>
      <c r="N114" s="248">
        <f t="shared" si="9"/>
        <v>0</v>
      </c>
    </row>
    <row r="115" spans="1:14" ht="12.75">
      <c r="A115" s="238" t="s">
        <v>427</v>
      </c>
      <c r="B115" s="239" t="s">
        <v>585</v>
      </c>
      <c r="C115" s="240">
        <v>0</v>
      </c>
      <c r="D115" s="241" t="s">
        <v>241</v>
      </c>
      <c r="E115" s="242">
        <f t="shared" si="14"/>
        <v>0</v>
      </c>
      <c r="F115" s="243" t="s">
        <v>241</v>
      </c>
      <c r="G115" s="243"/>
      <c r="H115" s="244"/>
      <c r="I115" s="245">
        <f t="shared" si="15"/>
        <v>0</v>
      </c>
      <c r="J115" s="246">
        <v>0</v>
      </c>
      <c r="K115" s="242">
        <f t="shared" si="6"/>
        <v>0.01</v>
      </c>
      <c r="L115" s="247">
        <f t="shared" si="7"/>
        <v>0</v>
      </c>
      <c r="M115" s="247">
        <f t="shared" si="8"/>
        <v>0</v>
      </c>
      <c r="N115" s="248">
        <f t="shared" si="9"/>
        <v>0</v>
      </c>
    </row>
    <row r="116" spans="1:14" ht="12.75">
      <c r="A116" s="238" t="s">
        <v>428</v>
      </c>
      <c r="B116" s="239" t="s">
        <v>1146</v>
      </c>
      <c r="C116" s="240">
        <v>0</v>
      </c>
      <c r="D116" s="241" t="s">
        <v>241</v>
      </c>
      <c r="E116" s="242">
        <f t="shared" si="14"/>
        <v>0</v>
      </c>
      <c r="F116" s="243" t="s">
        <v>241</v>
      </c>
      <c r="G116" s="243"/>
      <c r="H116" s="244"/>
      <c r="I116" s="245">
        <f t="shared" si="15"/>
        <v>0</v>
      </c>
      <c r="J116" s="246">
        <v>0</v>
      </c>
      <c r="K116" s="242">
        <f t="shared" si="6"/>
        <v>0.01</v>
      </c>
      <c r="L116" s="247">
        <f t="shared" si="7"/>
        <v>0</v>
      </c>
      <c r="M116" s="247">
        <f t="shared" si="8"/>
        <v>0</v>
      </c>
      <c r="N116" s="248">
        <f t="shared" si="9"/>
        <v>0</v>
      </c>
    </row>
    <row r="117" spans="1:14" ht="12.75">
      <c r="A117" s="238" t="s">
        <v>428</v>
      </c>
      <c r="B117" s="239" t="s">
        <v>586</v>
      </c>
      <c r="C117" s="240">
        <v>0</v>
      </c>
      <c r="D117" s="241" t="s">
        <v>241</v>
      </c>
      <c r="E117" s="242">
        <f t="shared" si="14"/>
        <v>0</v>
      </c>
      <c r="F117" s="243" t="s">
        <v>241</v>
      </c>
      <c r="G117" s="243"/>
      <c r="H117" s="244"/>
      <c r="I117" s="245">
        <f t="shared" si="15"/>
        <v>0</v>
      </c>
      <c r="J117" s="246">
        <v>0</v>
      </c>
      <c r="K117" s="242">
        <f t="shared" si="6"/>
        <v>0.01</v>
      </c>
      <c r="L117" s="247">
        <f t="shared" si="7"/>
        <v>0</v>
      </c>
      <c r="M117" s="247">
        <f t="shared" si="8"/>
        <v>0</v>
      </c>
      <c r="N117" s="248">
        <f t="shared" si="9"/>
        <v>0</v>
      </c>
    </row>
    <row r="118" spans="1:14" ht="12.75">
      <c r="A118" s="238" t="s">
        <v>429</v>
      </c>
      <c r="B118" s="239" t="s">
        <v>1034</v>
      </c>
      <c r="C118" s="263" t="s">
        <v>241</v>
      </c>
      <c r="D118" s="264">
        <v>0</v>
      </c>
      <c r="E118" s="265" t="s">
        <v>241</v>
      </c>
      <c r="F118" s="247">
        <f aca="true" t="shared" si="16" ref="F118:F124">+ROUND(D118/1000,0)</f>
        <v>0</v>
      </c>
      <c r="G118" s="247"/>
      <c r="H118" s="266"/>
      <c r="I118" s="267">
        <v>0</v>
      </c>
      <c r="J118" s="268">
        <f aca="true" t="shared" si="17" ref="J118:J124">+F118</f>
        <v>0</v>
      </c>
      <c r="K118" s="242">
        <f t="shared" si="6"/>
        <v>0</v>
      </c>
      <c r="L118" s="247">
        <f t="shared" si="7"/>
        <v>0.01</v>
      </c>
      <c r="M118" s="247">
        <f t="shared" si="8"/>
        <v>0</v>
      </c>
      <c r="N118" s="248">
        <f t="shared" si="9"/>
        <v>0</v>
      </c>
    </row>
    <row r="119" spans="1:14" ht="12.75">
      <c r="A119" s="238" t="s">
        <v>430</v>
      </c>
      <c r="B119" s="239" t="s">
        <v>1036</v>
      </c>
      <c r="C119" s="263" t="s">
        <v>241</v>
      </c>
      <c r="D119" s="264">
        <v>0</v>
      </c>
      <c r="E119" s="265" t="s">
        <v>241</v>
      </c>
      <c r="F119" s="247">
        <f t="shared" si="16"/>
        <v>0</v>
      </c>
      <c r="G119" s="247"/>
      <c r="H119" s="266"/>
      <c r="I119" s="267">
        <v>0</v>
      </c>
      <c r="J119" s="268">
        <f t="shared" si="17"/>
        <v>0</v>
      </c>
      <c r="K119" s="242">
        <f t="shared" si="6"/>
        <v>0</v>
      </c>
      <c r="L119" s="247">
        <f t="shared" si="7"/>
        <v>0.01</v>
      </c>
      <c r="M119" s="247">
        <f t="shared" si="8"/>
        <v>0</v>
      </c>
      <c r="N119" s="248">
        <f t="shared" si="9"/>
        <v>0</v>
      </c>
    </row>
    <row r="120" spans="1:14" ht="12.75">
      <c r="A120" s="238" t="s">
        <v>431</v>
      </c>
      <c r="B120" s="239" t="s">
        <v>1147</v>
      </c>
      <c r="C120" s="263" t="s">
        <v>241</v>
      </c>
      <c r="D120" s="264">
        <v>0</v>
      </c>
      <c r="E120" s="265" t="s">
        <v>241</v>
      </c>
      <c r="F120" s="247">
        <f t="shared" si="16"/>
        <v>0</v>
      </c>
      <c r="G120" s="247"/>
      <c r="H120" s="266"/>
      <c r="I120" s="267">
        <v>0</v>
      </c>
      <c r="J120" s="268">
        <f t="shared" si="17"/>
        <v>0</v>
      </c>
      <c r="K120" s="242">
        <f t="shared" si="6"/>
        <v>0</v>
      </c>
      <c r="L120" s="247">
        <f t="shared" si="7"/>
        <v>0.01</v>
      </c>
      <c r="M120" s="247">
        <f t="shared" si="8"/>
        <v>0</v>
      </c>
      <c r="N120" s="248">
        <f t="shared" si="9"/>
        <v>0</v>
      </c>
    </row>
    <row r="121" spans="1:14" ht="12.75">
      <c r="A121" s="238" t="s">
        <v>432</v>
      </c>
      <c r="B121" s="239" t="s">
        <v>1148</v>
      </c>
      <c r="C121" s="263" t="s">
        <v>241</v>
      </c>
      <c r="D121" s="264">
        <v>0</v>
      </c>
      <c r="E121" s="265" t="s">
        <v>241</v>
      </c>
      <c r="F121" s="247">
        <f t="shared" si="16"/>
        <v>0</v>
      </c>
      <c r="G121" s="247"/>
      <c r="H121" s="266"/>
      <c r="I121" s="267">
        <v>0</v>
      </c>
      <c r="J121" s="268">
        <f t="shared" si="17"/>
        <v>0</v>
      </c>
      <c r="K121" s="242">
        <f t="shared" si="6"/>
        <v>0</v>
      </c>
      <c r="L121" s="247">
        <f t="shared" si="7"/>
        <v>0.01</v>
      </c>
      <c r="M121" s="247">
        <f t="shared" si="8"/>
        <v>0</v>
      </c>
      <c r="N121" s="248">
        <f t="shared" si="9"/>
        <v>0</v>
      </c>
    </row>
    <row r="122" spans="1:14" ht="12.75">
      <c r="A122" s="238" t="s">
        <v>433</v>
      </c>
      <c r="B122" s="239" t="s">
        <v>1149</v>
      </c>
      <c r="C122" s="263" t="s">
        <v>241</v>
      </c>
      <c r="D122" s="264">
        <v>0</v>
      </c>
      <c r="E122" s="265" t="s">
        <v>241</v>
      </c>
      <c r="F122" s="247">
        <f t="shared" si="16"/>
        <v>0</v>
      </c>
      <c r="G122" s="247"/>
      <c r="H122" s="266"/>
      <c r="I122" s="267">
        <v>0</v>
      </c>
      <c r="J122" s="268">
        <f t="shared" si="17"/>
        <v>0</v>
      </c>
      <c r="K122" s="242">
        <f t="shared" si="6"/>
        <v>0</v>
      </c>
      <c r="L122" s="247">
        <f t="shared" si="7"/>
        <v>0.01</v>
      </c>
      <c r="M122" s="247">
        <f t="shared" si="8"/>
        <v>0</v>
      </c>
      <c r="N122" s="248">
        <f t="shared" si="9"/>
        <v>0</v>
      </c>
    </row>
    <row r="123" spans="1:14" ht="12.75">
      <c r="A123" s="238" t="s">
        <v>434</v>
      </c>
      <c r="B123" s="239" t="s">
        <v>1150</v>
      </c>
      <c r="C123" s="263" t="s">
        <v>241</v>
      </c>
      <c r="D123" s="264">
        <v>0</v>
      </c>
      <c r="E123" s="265" t="s">
        <v>241</v>
      </c>
      <c r="F123" s="247">
        <f t="shared" si="16"/>
        <v>0</v>
      </c>
      <c r="G123" s="247"/>
      <c r="H123" s="266"/>
      <c r="I123" s="267">
        <v>0</v>
      </c>
      <c r="J123" s="268">
        <f t="shared" si="17"/>
        <v>0</v>
      </c>
      <c r="K123" s="242">
        <f t="shared" si="6"/>
        <v>0</v>
      </c>
      <c r="L123" s="247">
        <f t="shared" si="7"/>
        <v>0.01</v>
      </c>
      <c r="M123" s="247">
        <f t="shared" si="8"/>
        <v>0</v>
      </c>
      <c r="N123" s="248">
        <f t="shared" si="9"/>
        <v>0</v>
      </c>
    </row>
    <row r="124" spans="1:14" ht="12.75">
      <c r="A124" s="238" t="s">
        <v>435</v>
      </c>
      <c r="B124" s="239" t="s">
        <v>1151</v>
      </c>
      <c r="C124" s="263" t="s">
        <v>241</v>
      </c>
      <c r="D124" s="264">
        <v>0</v>
      </c>
      <c r="E124" s="265" t="s">
        <v>241</v>
      </c>
      <c r="F124" s="247">
        <f t="shared" si="16"/>
        <v>0</v>
      </c>
      <c r="G124" s="247"/>
      <c r="H124" s="266"/>
      <c r="I124" s="267">
        <v>0</v>
      </c>
      <c r="J124" s="268">
        <f t="shared" si="17"/>
        <v>0</v>
      </c>
      <c r="K124" s="242">
        <f t="shared" si="6"/>
        <v>0</v>
      </c>
      <c r="L124" s="247">
        <f t="shared" si="7"/>
        <v>0.01</v>
      </c>
      <c r="M124" s="247">
        <f t="shared" si="8"/>
        <v>0</v>
      </c>
      <c r="N124" s="248">
        <f t="shared" si="9"/>
        <v>0</v>
      </c>
    </row>
    <row r="125" spans="1:14" ht="12.75">
      <c r="A125" s="238" t="s">
        <v>436</v>
      </c>
      <c r="B125" s="239" t="s">
        <v>593</v>
      </c>
      <c r="C125" s="240">
        <v>0</v>
      </c>
      <c r="D125" s="241" t="s">
        <v>241</v>
      </c>
      <c r="E125" s="242">
        <f>+ROUND(C125/1000,0)</f>
        <v>0</v>
      </c>
      <c r="F125" s="243" t="s">
        <v>241</v>
      </c>
      <c r="G125" s="243"/>
      <c r="H125" s="244"/>
      <c r="I125" s="245">
        <f>+E125</f>
        <v>0</v>
      </c>
      <c r="J125" s="246">
        <v>0</v>
      </c>
      <c r="K125" s="242">
        <f t="shared" si="6"/>
        <v>0.01</v>
      </c>
      <c r="L125" s="247">
        <f t="shared" si="7"/>
        <v>0</v>
      </c>
      <c r="M125" s="247">
        <f t="shared" si="8"/>
        <v>0</v>
      </c>
      <c r="N125" s="248">
        <f t="shared" si="9"/>
        <v>0</v>
      </c>
    </row>
    <row r="126" spans="1:14" ht="12.75">
      <c r="A126" s="238" t="s">
        <v>436</v>
      </c>
      <c r="B126" s="239" t="s">
        <v>592</v>
      </c>
      <c r="C126" s="240">
        <v>0</v>
      </c>
      <c r="D126" s="241" t="s">
        <v>241</v>
      </c>
      <c r="E126" s="242">
        <f>+ROUND(C126/1000,0)</f>
        <v>0</v>
      </c>
      <c r="F126" s="243" t="s">
        <v>241</v>
      </c>
      <c r="G126" s="243"/>
      <c r="H126" s="244"/>
      <c r="I126" s="245">
        <f>+E126</f>
        <v>0</v>
      </c>
      <c r="J126" s="246">
        <v>0</v>
      </c>
      <c r="K126" s="242">
        <f t="shared" si="6"/>
        <v>0.01</v>
      </c>
      <c r="L126" s="247">
        <f t="shared" si="7"/>
        <v>0</v>
      </c>
      <c r="M126" s="247">
        <f t="shared" si="8"/>
        <v>0</v>
      </c>
      <c r="N126" s="248">
        <f t="shared" si="9"/>
        <v>0</v>
      </c>
    </row>
    <row r="127" spans="1:14" ht="12.75">
      <c r="A127" s="238" t="s">
        <v>437</v>
      </c>
      <c r="B127" s="239" t="s">
        <v>1152</v>
      </c>
      <c r="C127" s="263" t="s">
        <v>241</v>
      </c>
      <c r="D127" s="264">
        <v>0</v>
      </c>
      <c r="E127" s="265" t="s">
        <v>241</v>
      </c>
      <c r="F127" s="247">
        <f>+ROUND(D127/1000,0)</f>
        <v>0</v>
      </c>
      <c r="G127" s="247"/>
      <c r="H127" s="266"/>
      <c r="I127" s="267">
        <v>0</v>
      </c>
      <c r="J127" s="268">
        <f>+F127</f>
        <v>0</v>
      </c>
      <c r="K127" s="242">
        <f t="shared" si="6"/>
        <v>0</v>
      </c>
      <c r="L127" s="247">
        <f t="shared" si="7"/>
        <v>0.01</v>
      </c>
      <c r="M127" s="247">
        <f t="shared" si="8"/>
        <v>0</v>
      </c>
      <c r="N127" s="248">
        <f t="shared" si="9"/>
        <v>0</v>
      </c>
    </row>
    <row r="128" spans="1:14" ht="12.75">
      <c r="A128" s="238" t="s">
        <v>438</v>
      </c>
      <c r="B128" s="239" t="s">
        <v>1153</v>
      </c>
      <c r="C128" s="240">
        <v>0</v>
      </c>
      <c r="D128" s="241" t="s">
        <v>241</v>
      </c>
      <c r="E128" s="242">
        <f aca="true" t="shared" si="18" ref="E128:E134">+ROUND(C128/1000,0)</f>
        <v>0</v>
      </c>
      <c r="F128" s="243" t="s">
        <v>241</v>
      </c>
      <c r="G128" s="243"/>
      <c r="H128" s="244"/>
      <c r="I128" s="245">
        <f aca="true" t="shared" si="19" ref="I128:I134">+E128</f>
        <v>0</v>
      </c>
      <c r="J128" s="246">
        <v>0</v>
      </c>
      <c r="K128" s="242">
        <f t="shared" si="6"/>
        <v>0.01</v>
      </c>
      <c r="L128" s="247">
        <f t="shared" si="7"/>
        <v>0</v>
      </c>
      <c r="M128" s="247">
        <f t="shared" si="8"/>
        <v>0</v>
      </c>
      <c r="N128" s="248">
        <f t="shared" si="9"/>
        <v>0</v>
      </c>
    </row>
    <row r="129" spans="1:14" ht="12.75">
      <c r="A129" s="238" t="s">
        <v>438</v>
      </c>
      <c r="B129" s="239" t="s">
        <v>1154</v>
      </c>
      <c r="C129" s="240">
        <v>0</v>
      </c>
      <c r="D129" s="241" t="s">
        <v>241</v>
      </c>
      <c r="E129" s="242">
        <f t="shared" si="18"/>
        <v>0</v>
      </c>
      <c r="F129" s="243" t="s">
        <v>241</v>
      </c>
      <c r="G129" s="243"/>
      <c r="H129" s="244"/>
      <c r="I129" s="245">
        <f t="shared" si="19"/>
        <v>0</v>
      </c>
      <c r="J129" s="246">
        <v>0</v>
      </c>
      <c r="K129" s="242">
        <f t="shared" si="6"/>
        <v>0.01</v>
      </c>
      <c r="L129" s="247">
        <f t="shared" si="7"/>
        <v>0</v>
      </c>
      <c r="M129" s="247">
        <f t="shared" si="8"/>
        <v>0</v>
      </c>
      <c r="N129" s="248">
        <f t="shared" si="9"/>
        <v>0</v>
      </c>
    </row>
    <row r="130" spans="1:14" ht="12.75">
      <c r="A130" s="238" t="s">
        <v>439</v>
      </c>
      <c r="B130" s="239" t="s">
        <v>1155</v>
      </c>
      <c r="C130" s="240">
        <v>0</v>
      </c>
      <c r="D130" s="241" t="s">
        <v>241</v>
      </c>
      <c r="E130" s="242">
        <f t="shared" si="18"/>
        <v>0</v>
      </c>
      <c r="F130" s="243" t="s">
        <v>241</v>
      </c>
      <c r="G130" s="243"/>
      <c r="H130" s="244"/>
      <c r="I130" s="245">
        <f t="shared" si="19"/>
        <v>0</v>
      </c>
      <c r="J130" s="246">
        <v>0</v>
      </c>
      <c r="K130" s="242">
        <f>+MAX(0,IF(ISNUMBER(C130),C130-$C$283+0.01,0))</f>
        <v>0.01</v>
      </c>
      <c r="L130" s="247">
        <f>+MAX(0,IF(ISNUMBER(D130),D130-$D$283+0.01,0))</f>
        <v>0</v>
      </c>
      <c r="M130" s="247">
        <f aca="true" t="shared" si="20" ref="M130:M181">+IF(AND($J$274&lt;0,K130&gt;0),I130-$J$274,I130)</f>
        <v>0</v>
      </c>
      <c r="N130" s="248">
        <f aca="true" t="shared" si="21" ref="N130:N181">+IF(AND($J$274&gt;0,L130&gt;0),J130+$J$274,J130)</f>
        <v>0</v>
      </c>
    </row>
    <row r="131" spans="1:14" ht="12.75">
      <c r="A131" s="238" t="s">
        <v>439</v>
      </c>
      <c r="B131" s="239" t="s">
        <v>1156</v>
      </c>
      <c r="C131" s="240">
        <v>0</v>
      </c>
      <c r="D131" s="241" t="s">
        <v>241</v>
      </c>
      <c r="E131" s="242">
        <f t="shared" si="18"/>
        <v>0</v>
      </c>
      <c r="F131" s="243" t="s">
        <v>241</v>
      </c>
      <c r="G131" s="243"/>
      <c r="H131" s="244"/>
      <c r="I131" s="245">
        <f t="shared" si="19"/>
        <v>0</v>
      </c>
      <c r="J131" s="246">
        <v>0</v>
      </c>
      <c r="K131" s="242">
        <f>+MAX(0,IF(ISNUMBER(C131),C131-$C$283+0.01,0))</f>
        <v>0.01</v>
      </c>
      <c r="L131" s="247">
        <f>+MAX(0,IF(ISNUMBER(D131),D131-$D$283+0.01,0))</f>
        <v>0</v>
      </c>
      <c r="M131" s="247">
        <f t="shared" si="20"/>
        <v>0</v>
      </c>
      <c r="N131" s="248">
        <f t="shared" si="21"/>
        <v>0</v>
      </c>
    </row>
    <row r="132" spans="1:14" ht="12.75">
      <c r="A132" s="238" t="s">
        <v>440</v>
      </c>
      <c r="B132" s="239" t="s">
        <v>591</v>
      </c>
      <c r="C132" s="240">
        <v>0</v>
      </c>
      <c r="D132" s="241" t="s">
        <v>241</v>
      </c>
      <c r="E132" s="242">
        <f t="shared" si="18"/>
        <v>0</v>
      </c>
      <c r="F132" s="243" t="s">
        <v>241</v>
      </c>
      <c r="G132" s="243"/>
      <c r="H132" s="244"/>
      <c r="I132" s="245">
        <f t="shared" si="19"/>
        <v>0</v>
      </c>
      <c r="J132" s="246">
        <v>0</v>
      </c>
      <c r="K132" s="242">
        <f>+MAX(0,IF(ISNUMBER(C132),C132-$C$283+0.01,0))</f>
        <v>0.01</v>
      </c>
      <c r="L132" s="247">
        <f>+MAX(0,IF(ISNUMBER(D132),D132-$D$283+0.01,0))</f>
        <v>0</v>
      </c>
      <c r="M132" s="247">
        <f t="shared" si="20"/>
        <v>0</v>
      </c>
      <c r="N132" s="248">
        <f t="shared" si="21"/>
        <v>0</v>
      </c>
    </row>
    <row r="133" spans="1:14" ht="12.75">
      <c r="A133" s="238" t="s">
        <v>440</v>
      </c>
      <c r="B133" s="239" t="s">
        <v>590</v>
      </c>
      <c r="C133" s="240">
        <v>0</v>
      </c>
      <c r="D133" s="241" t="s">
        <v>241</v>
      </c>
      <c r="E133" s="242">
        <f t="shared" si="18"/>
        <v>0</v>
      </c>
      <c r="F133" s="243" t="s">
        <v>241</v>
      </c>
      <c r="G133" s="243"/>
      <c r="H133" s="244"/>
      <c r="I133" s="245">
        <f t="shared" si="19"/>
        <v>0</v>
      </c>
      <c r="J133" s="246">
        <v>0</v>
      </c>
      <c r="K133" s="242">
        <f>+MAX(0,IF(ISNUMBER(C133),C133-$C$283+0.01,0))</f>
        <v>0.01</v>
      </c>
      <c r="L133" s="247">
        <f>+MAX(0,IF(ISNUMBER(D133),D133-$D$283+0.01,0))</f>
        <v>0</v>
      </c>
      <c r="M133" s="247">
        <f t="shared" si="20"/>
        <v>0</v>
      </c>
      <c r="N133" s="248">
        <f t="shared" si="21"/>
        <v>0</v>
      </c>
    </row>
    <row r="134" spans="1:14" ht="12.75">
      <c r="A134" s="238" t="s">
        <v>441</v>
      </c>
      <c r="B134" s="239" t="s">
        <v>305</v>
      </c>
      <c r="C134" s="240">
        <v>0</v>
      </c>
      <c r="D134" s="241" t="s">
        <v>241</v>
      </c>
      <c r="E134" s="242">
        <f t="shared" si="18"/>
        <v>0</v>
      </c>
      <c r="F134" s="243" t="s">
        <v>241</v>
      </c>
      <c r="G134" s="243"/>
      <c r="H134" s="244"/>
      <c r="I134" s="245">
        <f t="shared" si="19"/>
        <v>0</v>
      </c>
      <c r="J134" s="246">
        <v>0</v>
      </c>
      <c r="K134" s="242">
        <f>+MAX(0,IF(ISNUMBER(C134),C134-$C$283+0.01,0))</f>
        <v>0.01</v>
      </c>
      <c r="L134" s="247">
        <f>+MAX(0,IF(ISNUMBER(D134),D134-$D$283+0.01,0))</f>
        <v>0</v>
      </c>
      <c r="M134" s="247">
        <f t="shared" si="20"/>
        <v>0</v>
      </c>
      <c r="N134" s="248">
        <f t="shared" si="21"/>
        <v>0</v>
      </c>
    </row>
    <row r="135" spans="1:14" ht="12.75">
      <c r="A135" s="238" t="s">
        <v>442</v>
      </c>
      <c r="B135" s="239" t="s">
        <v>306</v>
      </c>
      <c r="C135" s="263" t="s">
        <v>241</v>
      </c>
      <c r="D135" s="264">
        <v>0</v>
      </c>
      <c r="E135" s="265" t="s">
        <v>241</v>
      </c>
      <c r="F135" s="247">
        <f>+ROUND(D135/1000,0)</f>
        <v>0</v>
      </c>
      <c r="G135" s="247"/>
      <c r="H135" s="266"/>
      <c r="I135" s="267">
        <v>0</v>
      </c>
      <c r="J135" s="268">
        <f>+F135</f>
        <v>0</v>
      </c>
      <c r="K135" s="242">
        <f>+MAX(0,IF(ISNUMBER(C135),C135-$C$283+0.01,0))</f>
        <v>0</v>
      </c>
      <c r="L135" s="247">
        <f>+MAX(0,IF(ISNUMBER(D135),D135-$D$283+0.01,0))</f>
        <v>0.01</v>
      </c>
      <c r="M135" s="247">
        <f t="shared" si="20"/>
        <v>0</v>
      </c>
      <c r="N135" s="248">
        <f t="shared" si="21"/>
        <v>0</v>
      </c>
    </row>
    <row r="136" spans="1:14" ht="12.75">
      <c r="A136" s="238" t="s">
        <v>443</v>
      </c>
      <c r="B136" s="239" t="s">
        <v>589</v>
      </c>
      <c r="C136" s="240">
        <v>0</v>
      </c>
      <c r="D136" s="241" t="s">
        <v>241</v>
      </c>
      <c r="E136" s="242">
        <f>+ROUND(C136/1000,0)</f>
        <v>0</v>
      </c>
      <c r="F136" s="243" t="s">
        <v>241</v>
      </c>
      <c r="G136" s="243"/>
      <c r="H136" s="244"/>
      <c r="I136" s="245">
        <f>+E136</f>
        <v>0</v>
      </c>
      <c r="J136" s="246">
        <v>0</v>
      </c>
      <c r="K136" s="242">
        <f>+MAX(0,IF(ISNUMBER(C136),C136-$C$283+0.01,0))</f>
        <v>0.01</v>
      </c>
      <c r="L136" s="247">
        <f>+MAX(0,IF(ISNUMBER(D136),D136-$D$283+0.01,0))</f>
        <v>0</v>
      </c>
      <c r="M136" s="247">
        <f t="shared" si="20"/>
        <v>0</v>
      </c>
      <c r="N136" s="248">
        <f t="shared" si="21"/>
        <v>0</v>
      </c>
    </row>
    <row r="137" spans="1:14" ht="12.75">
      <c r="A137" s="238" t="s">
        <v>443</v>
      </c>
      <c r="B137" s="239" t="s">
        <v>594</v>
      </c>
      <c r="C137" s="240">
        <v>0</v>
      </c>
      <c r="D137" s="241" t="s">
        <v>241</v>
      </c>
      <c r="E137" s="242">
        <f>+ROUND(C137/1000,0)</f>
        <v>0</v>
      </c>
      <c r="F137" s="243" t="s">
        <v>241</v>
      </c>
      <c r="G137" s="243"/>
      <c r="H137" s="244"/>
      <c r="I137" s="245">
        <f>+E137</f>
        <v>0</v>
      </c>
      <c r="J137" s="246">
        <v>0</v>
      </c>
      <c r="K137" s="242">
        <f>+MAX(0,IF(ISNUMBER(C137),C137-$C$283+0.01,0))</f>
        <v>0.01</v>
      </c>
      <c r="L137" s="247">
        <f>+MAX(0,IF(ISNUMBER(D137),D137-$D$283+0.01,0))</f>
        <v>0</v>
      </c>
      <c r="M137" s="247">
        <f t="shared" si="20"/>
        <v>0</v>
      </c>
      <c r="N137" s="248">
        <f t="shared" si="21"/>
        <v>0</v>
      </c>
    </row>
    <row r="138" spans="1:14" ht="12.75">
      <c r="A138" s="238" t="s">
        <v>444</v>
      </c>
      <c r="B138" s="239" t="s">
        <v>1044</v>
      </c>
      <c r="C138" s="263" t="s">
        <v>241</v>
      </c>
      <c r="D138" s="264">
        <v>0</v>
      </c>
      <c r="E138" s="265" t="s">
        <v>241</v>
      </c>
      <c r="F138" s="247">
        <f>+ROUND(D138/1000,0)</f>
        <v>0</v>
      </c>
      <c r="G138" s="247"/>
      <c r="H138" s="266"/>
      <c r="I138" s="267">
        <v>0</v>
      </c>
      <c r="J138" s="268">
        <f>+F138</f>
        <v>0</v>
      </c>
      <c r="K138" s="242">
        <f>+MAX(0,IF(ISNUMBER(C138),C138-$C$283+0.01,0))</f>
        <v>0</v>
      </c>
      <c r="L138" s="247">
        <f>+MAX(0,IF(ISNUMBER(D138),D138-$D$283+0.01,0))</f>
        <v>0.01</v>
      </c>
      <c r="M138" s="247">
        <f t="shared" si="20"/>
        <v>0</v>
      </c>
      <c r="N138" s="248">
        <f t="shared" si="21"/>
        <v>0</v>
      </c>
    </row>
    <row r="139" spans="1:14" ht="12.75">
      <c r="A139" s="238" t="s">
        <v>445</v>
      </c>
      <c r="B139" s="239" t="s">
        <v>307</v>
      </c>
      <c r="C139" s="240">
        <v>0</v>
      </c>
      <c r="D139" s="241" t="s">
        <v>241</v>
      </c>
      <c r="E139" s="242">
        <f>+ROUND(C139/1000,0)</f>
        <v>0</v>
      </c>
      <c r="F139" s="243" t="s">
        <v>241</v>
      </c>
      <c r="G139" s="243"/>
      <c r="H139" s="244"/>
      <c r="I139" s="245">
        <f aca="true" t="shared" si="22" ref="I139:I150">+E139</f>
        <v>0</v>
      </c>
      <c r="J139" s="246">
        <v>0</v>
      </c>
      <c r="K139" s="242">
        <f>+MAX(0,IF(ISNUMBER(C139),C139-$C$283+0.01,0))</f>
        <v>0.01</v>
      </c>
      <c r="L139" s="247">
        <f>+MAX(0,IF(ISNUMBER(D139),D139-$D$283+0.01,0))</f>
        <v>0</v>
      </c>
      <c r="M139" s="247">
        <f t="shared" si="20"/>
        <v>0</v>
      </c>
      <c r="N139" s="248">
        <f t="shared" si="21"/>
        <v>0</v>
      </c>
    </row>
    <row r="140" spans="1:14" ht="12.75">
      <c r="A140" s="238" t="s">
        <v>446</v>
      </c>
      <c r="B140" s="239" t="s">
        <v>178</v>
      </c>
      <c r="C140" s="240">
        <v>0</v>
      </c>
      <c r="D140" s="241" t="s">
        <v>241</v>
      </c>
      <c r="E140" s="242">
        <f>+ROUND(C140/1000,0)</f>
        <v>0</v>
      </c>
      <c r="F140" s="243" t="s">
        <v>241</v>
      </c>
      <c r="G140" s="243"/>
      <c r="H140" s="244"/>
      <c r="I140" s="245">
        <f t="shared" si="22"/>
        <v>0</v>
      </c>
      <c r="J140" s="246">
        <v>0</v>
      </c>
      <c r="K140" s="242">
        <f>+MAX(0,IF(ISNUMBER(C140),C140-$C$283+0.01,0))</f>
        <v>0.01</v>
      </c>
      <c r="L140" s="247">
        <f>+MAX(0,IF(ISNUMBER(D140),D140-$D$283+0.01,0))</f>
        <v>0</v>
      </c>
      <c r="M140" s="247">
        <f t="shared" si="20"/>
        <v>0</v>
      </c>
      <c r="N140" s="248">
        <f t="shared" si="21"/>
        <v>0</v>
      </c>
    </row>
    <row r="141" spans="1:14" ht="12.75">
      <c r="A141" s="238" t="s">
        <v>447</v>
      </c>
      <c r="B141" s="239" t="s">
        <v>109</v>
      </c>
      <c r="C141" s="263" t="s">
        <v>241</v>
      </c>
      <c r="D141" s="264">
        <v>0</v>
      </c>
      <c r="E141" s="265" t="s">
        <v>241</v>
      </c>
      <c r="F141" s="247">
        <f>+ROUND(D141/1000,0)</f>
        <v>0</v>
      </c>
      <c r="G141" s="247"/>
      <c r="H141" s="266"/>
      <c r="I141" s="267">
        <v>0</v>
      </c>
      <c r="J141" s="268">
        <f>+F141</f>
        <v>0</v>
      </c>
      <c r="K141" s="242">
        <f>+MAX(0,IF(ISNUMBER(C141),C141-$C$283+0.01,0))</f>
        <v>0</v>
      </c>
      <c r="L141" s="247">
        <f>+MAX(0,IF(ISNUMBER(D141),D141-$D$283+0.01,0))</f>
        <v>0.01</v>
      </c>
      <c r="M141" s="247">
        <f t="shared" si="20"/>
        <v>0</v>
      </c>
      <c r="N141" s="248">
        <f t="shared" si="21"/>
        <v>0</v>
      </c>
    </row>
    <row r="142" spans="1:14" ht="12.75">
      <c r="A142" s="238" t="s">
        <v>448</v>
      </c>
      <c r="B142" s="239" t="s">
        <v>308</v>
      </c>
      <c r="C142" s="263" t="s">
        <v>241</v>
      </c>
      <c r="D142" s="264">
        <v>0</v>
      </c>
      <c r="E142" s="265" t="s">
        <v>241</v>
      </c>
      <c r="F142" s="247">
        <f>+ROUND(D142/1000,0)</f>
        <v>0</v>
      </c>
      <c r="G142" s="247"/>
      <c r="H142" s="266"/>
      <c r="I142" s="267">
        <v>0</v>
      </c>
      <c r="J142" s="268">
        <f>+F142</f>
        <v>0</v>
      </c>
      <c r="K142" s="242">
        <f>+MAX(0,IF(ISNUMBER(C142),C142-$C$283+0.01,0))</f>
        <v>0</v>
      </c>
      <c r="L142" s="247">
        <f>+MAX(0,IF(ISNUMBER(D142),D142-$D$283+0.01,0))</f>
        <v>0.01</v>
      </c>
      <c r="M142" s="247">
        <f t="shared" si="20"/>
        <v>0</v>
      </c>
      <c r="N142" s="248">
        <f t="shared" si="21"/>
        <v>0</v>
      </c>
    </row>
    <row r="143" spans="1:14" ht="12.75">
      <c r="A143" s="238" t="s">
        <v>449</v>
      </c>
      <c r="B143" s="239" t="s">
        <v>43</v>
      </c>
      <c r="C143" s="240">
        <v>0</v>
      </c>
      <c r="D143" s="241" t="s">
        <v>241</v>
      </c>
      <c r="E143" s="242">
        <f>+ROUND(C143/1000,0)</f>
        <v>0</v>
      </c>
      <c r="F143" s="243" t="s">
        <v>241</v>
      </c>
      <c r="G143" s="243"/>
      <c r="H143" s="244"/>
      <c r="I143" s="245">
        <f t="shared" si="22"/>
        <v>0</v>
      </c>
      <c r="J143" s="246">
        <v>0</v>
      </c>
      <c r="K143" s="242">
        <f>+MAX(0,IF(ISNUMBER(C143),C143-$C$283+0.01,0))</f>
        <v>0.01</v>
      </c>
      <c r="L143" s="247">
        <f>+MAX(0,IF(ISNUMBER(D143),D143-$D$283+0.01,0))</f>
        <v>0</v>
      </c>
      <c r="M143" s="247">
        <f t="shared" si="20"/>
        <v>0</v>
      </c>
      <c r="N143" s="248">
        <f t="shared" si="21"/>
        <v>0</v>
      </c>
    </row>
    <row r="144" spans="1:14" ht="12.75">
      <c r="A144" s="238" t="s">
        <v>450</v>
      </c>
      <c r="B144" s="239" t="s">
        <v>202</v>
      </c>
      <c r="C144" s="240">
        <v>0</v>
      </c>
      <c r="D144" s="241" t="s">
        <v>241</v>
      </c>
      <c r="E144" s="242">
        <f>+ROUND(C144/1000,0)</f>
        <v>0</v>
      </c>
      <c r="F144" s="243" t="s">
        <v>241</v>
      </c>
      <c r="G144" s="243"/>
      <c r="H144" s="244"/>
      <c r="I144" s="245">
        <f t="shared" si="22"/>
        <v>0</v>
      </c>
      <c r="J144" s="246">
        <v>0</v>
      </c>
      <c r="K144" s="242">
        <f>+MAX(0,IF(ISNUMBER(C144),C144-$C$283+0.01,0))</f>
        <v>0.01</v>
      </c>
      <c r="L144" s="247">
        <f>+MAX(0,IF(ISNUMBER(D144),D144-$D$283+0.01,0))</f>
        <v>0</v>
      </c>
      <c r="M144" s="247">
        <f t="shared" si="20"/>
        <v>0</v>
      </c>
      <c r="N144" s="248">
        <f t="shared" si="21"/>
        <v>0</v>
      </c>
    </row>
    <row r="145" spans="1:14" ht="12.75">
      <c r="A145" s="238" t="s">
        <v>450</v>
      </c>
      <c r="B145" s="239" t="s">
        <v>203</v>
      </c>
      <c r="C145" s="240">
        <v>0</v>
      </c>
      <c r="D145" s="241" t="s">
        <v>241</v>
      </c>
      <c r="E145" s="242">
        <f>+ROUND(C145/1000,0)</f>
        <v>0</v>
      </c>
      <c r="F145" s="243" t="s">
        <v>241</v>
      </c>
      <c r="G145" s="243"/>
      <c r="H145" s="244"/>
      <c r="I145" s="245">
        <f>+E145</f>
        <v>0</v>
      </c>
      <c r="J145" s="246">
        <v>0</v>
      </c>
      <c r="K145" s="242">
        <f>+MAX(0,IF(ISNUMBER(C145),C145-$C$283+0.01,0))</f>
        <v>0.01</v>
      </c>
      <c r="L145" s="247">
        <f>+MAX(0,IF(ISNUMBER(D145),D145-$D$283+0.01,0))</f>
        <v>0</v>
      </c>
      <c r="M145" s="247">
        <f t="shared" si="20"/>
        <v>0</v>
      </c>
      <c r="N145" s="248">
        <f t="shared" si="21"/>
        <v>0</v>
      </c>
    </row>
    <row r="146" spans="1:14" ht="12.75">
      <c r="A146" s="238" t="s">
        <v>451</v>
      </c>
      <c r="B146" s="239" t="s">
        <v>204</v>
      </c>
      <c r="C146" s="263" t="s">
        <v>241</v>
      </c>
      <c r="D146" s="264">
        <v>0</v>
      </c>
      <c r="E146" s="265" t="s">
        <v>241</v>
      </c>
      <c r="F146" s="247">
        <f>+ROUND(D146/1000,0)</f>
        <v>0</v>
      </c>
      <c r="G146" s="247"/>
      <c r="H146" s="266"/>
      <c r="I146" s="267">
        <v>0</v>
      </c>
      <c r="J146" s="268">
        <f>+F146</f>
        <v>0</v>
      </c>
      <c r="K146" s="242">
        <f>+MAX(0,IF(ISNUMBER(C146),C146-$C$283+0.01,0))</f>
        <v>0</v>
      </c>
      <c r="L146" s="247">
        <f>+MAX(0,IF(ISNUMBER(D146),D146-$D$283+0.01,0))</f>
        <v>0.01</v>
      </c>
      <c r="M146" s="247">
        <f t="shared" si="20"/>
        <v>0</v>
      </c>
      <c r="N146" s="248">
        <f t="shared" si="21"/>
        <v>0</v>
      </c>
    </row>
    <row r="147" spans="1:14" ht="12.75">
      <c r="A147" s="238" t="s">
        <v>451</v>
      </c>
      <c r="B147" s="239" t="s">
        <v>205</v>
      </c>
      <c r="C147" s="263" t="s">
        <v>241</v>
      </c>
      <c r="D147" s="264">
        <v>0</v>
      </c>
      <c r="E147" s="265" t="s">
        <v>241</v>
      </c>
      <c r="F147" s="247">
        <f>+ROUND(D147/1000,0)</f>
        <v>0</v>
      </c>
      <c r="G147" s="247"/>
      <c r="H147" s="266"/>
      <c r="I147" s="267">
        <v>0</v>
      </c>
      <c r="J147" s="268">
        <f>+F147</f>
        <v>0</v>
      </c>
      <c r="K147" s="242">
        <f>+MAX(0,IF(ISNUMBER(C147),C147-$C$283+0.01,0))</f>
        <v>0</v>
      </c>
      <c r="L147" s="247">
        <f>+MAX(0,IF(ISNUMBER(D147),D147-$D$283+0.01,0))</f>
        <v>0.01</v>
      </c>
      <c r="M147" s="247">
        <f t="shared" si="20"/>
        <v>0</v>
      </c>
      <c r="N147" s="248">
        <f t="shared" si="21"/>
        <v>0</v>
      </c>
    </row>
    <row r="148" spans="1:14" ht="12.75">
      <c r="A148" s="238" t="s">
        <v>452</v>
      </c>
      <c r="B148" s="239" t="s">
        <v>309</v>
      </c>
      <c r="C148" s="240">
        <v>0</v>
      </c>
      <c r="D148" s="241" t="s">
        <v>241</v>
      </c>
      <c r="E148" s="242">
        <f>+ROUND(C148/1000,0)</f>
        <v>0</v>
      </c>
      <c r="F148" s="243" t="s">
        <v>241</v>
      </c>
      <c r="G148" s="243"/>
      <c r="H148" s="244"/>
      <c r="I148" s="245">
        <f t="shared" si="22"/>
        <v>0</v>
      </c>
      <c r="J148" s="246">
        <v>0</v>
      </c>
      <c r="K148" s="242">
        <f>+MAX(0,IF(ISNUMBER(C148),C148-$C$283+0.01,0))</f>
        <v>0.01</v>
      </c>
      <c r="L148" s="247">
        <f>+MAX(0,IF(ISNUMBER(D148),D148-$D$283+0.01,0))</f>
        <v>0</v>
      </c>
      <c r="M148" s="247">
        <f t="shared" si="20"/>
        <v>0</v>
      </c>
      <c r="N148" s="248">
        <f t="shared" si="21"/>
        <v>0</v>
      </c>
    </row>
    <row r="149" spans="1:14" ht="12.75">
      <c r="A149" s="238" t="s">
        <v>453</v>
      </c>
      <c r="B149" s="239" t="s">
        <v>310</v>
      </c>
      <c r="C149" s="240">
        <v>0</v>
      </c>
      <c r="D149" s="241" t="s">
        <v>241</v>
      </c>
      <c r="E149" s="242">
        <f>+ROUND(C149/1000,0)</f>
        <v>0</v>
      </c>
      <c r="F149" s="243" t="s">
        <v>241</v>
      </c>
      <c r="G149" s="243"/>
      <c r="H149" s="244"/>
      <c r="I149" s="245">
        <f t="shared" si="22"/>
        <v>0</v>
      </c>
      <c r="J149" s="246">
        <v>0</v>
      </c>
      <c r="K149" s="242">
        <f>+MAX(0,IF(ISNUMBER(C149),C149-$C$283+0.01,0))</f>
        <v>0.01</v>
      </c>
      <c r="L149" s="247">
        <f>+MAX(0,IF(ISNUMBER(D149),D149-$D$283+0.01,0))</f>
        <v>0</v>
      </c>
      <c r="M149" s="247">
        <f t="shared" si="20"/>
        <v>0</v>
      </c>
      <c r="N149" s="248">
        <f t="shared" si="21"/>
        <v>0</v>
      </c>
    </row>
    <row r="150" spans="1:14" ht="13.5" thickBot="1">
      <c r="A150" s="249" t="s">
        <v>454</v>
      </c>
      <c r="B150" s="250" t="s">
        <v>1157</v>
      </c>
      <c r="C150" s="251">
        <v>0</v>
      </c>
      <c r="D150" s="252" t="s">
        <v>241</v>
      </c>
      <c r="E150" s="253">
        <f>+ROUND(C150/1000,0)</f>
        <v>0</v>
      </c>
      <c r="F150" s="254" t="s">
        <v>241</v>
      </c>
      <c r="G150" s="254"/>
      <c r="H150" s="255"/>
      <c r="I150" s="256">
        <f t="shared" si="22"/>
        <v>0</v>
      </c>
      <c r="J150" s="257">
        <v>0</v>
      </c>
      <c r="K150" s="253">
        <f>+MAX(0,IF(ISNUMBER(C150),C150-$C$283+0.01,0))</f>
        <v>0.01</v>
      </c>
      <c r="L150" s="258">
        <f>+MAX(0,IF(ISNUMBER(D150),D150-$D$283+0.01,0))</f>
        <v>0</v>
      </c>
      <c r="M150" s="258">
        <f t="shared" si="20"/>
        <v>0</v>
      </c>
      <c r="N150" s="259">
        <f t="shared" si="21"/>
        <v>0</v>
      </c>
    </row>
    <row r="151" spans="1:14" ht="13.5" thickTop="1">
      <c r="A151" s="260" t="s">
        <v>455</v>
      </c>
      <c r="B151" s="261" t="s">
        <v>163</v>
      </c>
      <c r="C151" s="269" t="s">
        <v>241</v>
      </c>
      <c r="D151" s="270">
        <v>0</v>
      </c>
      <c r="E151" s="271" t="s">
        <v>241</v>
      </c>
      <c r="F151" s="236">
        <f aca="true" t="shared" si="23" ref="F151:F181">+ROUND(D151/1000,0)</f>
        <v>0</v>
      </c>
      <c r="G151" s="236"/>
      <c r="H151" s="272"/>
      <c r="I151" s="273">
        <v>0</v>
      </c>
      <c r="J151" s="274">
        <f aca="true" t="shared" si="24" ref="J151:J181">+F151</f>
        <v>0</v>
      </c>
      <c r="K151" s="231"/>
      <c r="L151" s="236"/>
      <c r="M151" s="236">
        <f t="shared" si="20"/>
        <v>0</v>
      </c>
      <c r="N151" s="237">
        <f t="shared" si="21"/>
        <v>0</v>
      </c>
    </row>
    <row r="152" spans="1:14" ht="12.75">
      <c r="A152" s="238" t="s">
        <v>456</v>
      </c>
      <c r="B152" s="239" t="s">
        <v>595</v>
      </c>
      <c r="C152" s="263" t="s">
        <v>241</v>
      </c>
      <c r="D152" s="264">
        <v>0</v>
      </c>
      <c r="E152" s="265" t="s">
        <v>241</v>
      </c>
      <c r="F152" s="247">
        <f t="shared" si="23"/>
        <v>0</v>
      </c>
      <c r="G152" s="247"/>
      <c r="H152" s="266"/>
      <c r="I152" s="267">
        <v>0</v>
      </c>
      <c r="J152" s="268">
        <f t="shared" si="24"/>
        <v>0</v>
      </c>
      <c r="K152" s="242"/>
      <c r="L152" s="247"/>
      <c r="M152" s="247">
        <f t="shared" si="20"/>
        <v>0</v>
      </c>
      <c r="N152" s="248">
        <f t="shared" si="21"/>
        <v>0</v>
      </c>
    </row>
    <row r="153" spans="1:14" ht="12.75">
      <c r="A153" s="238" t="s">
        <v>457</v>
      </c>
      <c r="B153" s="239" t="s">
        <v>76</v>
      </c>
      <c r="C153" s="263" t="s">
        <v>241</v>
      </c>
      <c r="D153" s="264">
        <v>0</v>
      </c>
      <c r="E153" s="265" t="s">
        <v>241</v>
      </c>
      <c r="F153" s="247">
        <f t="shared" si="23"/>
        <v>0</v>
      </c>
      <c r="G153" s="247"/>
      <c r="H153" s="266"/>
      <c r="I153" s="267">
        <v>0</v>
      </c>
      <c r="J153" s="268">
        <f t="shared" si="24"/>
        <v>0</v>
      </c>
      <c r="K153" s="242"/>
      <c r="L153" s="247"/>
      <c r="M153" s="247">
        <f t="shared" si="20"/>
        <v>0</v>
      </c>
      <c r="N153" s="248">
        <f t="shared" si="21"/>
        <v>0</v>
      </c>
    </row>
    <row r="154" spans="1:14" ht="12.75">
      <c r="A154" s="238" t="s">
        <v>458</v>
      </c>
      <c r="B154" s="239" t="s">
        <v>1158</v>
      </c>
      <c r="C154" s="263" t="s">
        <v>241</v>
      </c>
      <c r="D154" s="264">
        <v>0</v>
      </c>
      <c r="E154" s="265" t="s">
        <v>241</v>
      </c>
      <c r="F154" s="247">
        <f t="shared" si="23"/>
        <v>0</v>
      </c>
      <c r="G154" s="247"/>
      <c r="H154" s="266"/>
      <c r="I154" s="267">
        <v>0</v>
      </c>
      <c r="J154" s="268">
        <f t="shared" si="24"/>
        <v>0</v>
      </c>
      <c r="K154" s="242"/>
      <c r="L154" s="247"/>
      <c r="M154" s="247">
        <f t="shared" si="20"/>
        <v>0</v>
      </c>
      <c r="N154" s="248">
        <f t="shared" si="21"/>
        <v>0</v>
      </c>
    </row>
    <row r="155" spans="1:14" ht="12.75">
      <c r="A155" s="238" t="s">
        <v>459</v>
      </c>
      <c r="B155" s="239" t="s">
        <v>598</v>
      </c>
      <c r="C155" s="263" t="s">
        <v>241</v>
      </c>
      <c r="D155" s="264">
        <v>0</v>
      </c>
      <c r="E155" s="265" t="s">
        <v>241</v>
      </c>
      <c r="F155" s="247">
        <f t="shared" si="23"/>
        <v>0</v>
      </c>
      <c r="G155" s="247"/>
      <c r="H155" s="266"/>
      <c r="I155" s="267">
        <v>0</v>
      </c>
      <c r="J155" s="268">
        <f t="shared" si="24"/>
        <v>0</v>
      </c>
      <c r="K155" s="242"/>
      <c r="L155" s="247"/>
      <c r="M155" s="247">
        <f t="shared" si="20"/>
        <v>0</v>
      </c>
      <c r="N155" s="248">
        <f t="shared" si="21"/>
        <v>0</v>
      </c>
    </row>
    <row r="156" spans="1:14" ht="12.75">
      <c r="A156" s="238" t="s">
        <v>460</v>
      </c>
      <c r="B156" s="239" t="s">
        <v>597</v>
      </c>
      <c r="C156" s="263" t="s">
        <v>241</v>
      </c>
      <c r="D156" s="264">
        <v>0</v>
      </c>
      <c r="E156" s="265" t="s">
        <v>241</v>
      </c>
      <c r="F156" s="247">
        <f t="shared" si="23"/>
        <v>0</v>
      </c>
      <c r="G156" s="247"/>
      <c r="H156" s="266"/>
      <c r="I156" s="267">
        <v>0</v>
      </c>
      <c r="J156" s="268">
        <f t="shared" si="24"/>
        <v>0</v>
      </c>
      <c r="K156" s="242"/>
      <c r="L156" s="247"/>
      <c r="M156" s="247">
        <f t="shared" si="20"/>
        <v>0</v>
      </c>
      <c r="N156" s="248">
        <f t="shared" si="21"/>
        <v>0</v>
      </c>
    </row>
    <row r="157" spans="1:14" ht="12.75">
      <c r="A157" s="238" t="s">
        <v>461</v>
      </c>
      <c r="B157" s="239" t="s">
        <v>596</v>
      </c>
      <c r="C157" s="263" t="s">
        <v>241</v>
      </c>
      <c r="D157" s="264">
        <v>0</v>
      </c>
      <c r="E157" s="265" t="s">
        <v>241</v>
      </c>
      <c r="F157" s="247">
        <f t="shared" si="23"/>
        <v>0</v>
      </c>
      <c r="G157" s="247"/>
      <c r="H157" s="266"/>
      <c r="I157" s="267">
        <v>0</v>
      </c>
      <c r="J157" s="268">
        <f t="shared" si="24"/>
        <v>0</v>
      </c>
      <c r="K157" s="242"/>
      <c r="L157" s="247"/>
      <c r="M157" s="247">
        <f t="shared" si="20"/>
        <v>0</v>
      </c>
      <c r="N157" s="248">
        <f t="shared" si="21"/>
        <v>0</v>
      </c>
    </row>
    <row r="158" spans="1:14" ht="12.75">
      <c r="A158" s="238" t="s">
        <v>462</v>
      </c>
      <c r="B158" s="239" t="s">
        <v>168</v>
      </c>
      <c r="C158" s="263" t="s">
        <v>241</v>
      </c>
      <c r="D158" s="264">
        <v>0</v>
      </c>
      <c r="E158" s="265" t="s">
        <v>241</v>
      </c>
      <c r="F158" s="247">
        <f t="shared" si="23"/>
        <v>0</v>
      </c>
      <c r="G158" s="247"/>
      <c r="H158" s="266"/>
      <c r="I158" s="267">
        <v>0</v>
      </c>
      <c r="J158" s="268">
        <f t="shared" si="24"/>
        <v>0</v>
      </c>
      <c r="K158" s="242"/>
      <c r="L158" s="247"/>
      <c r="M158" s="247">
        <f t="shared" si="20"/>
        <v>0</v>
      </c>
      <c r="N158" s="248">
        <f t="shared" si="21"/>
        <v>0</v>
      </c>
    </row>
    <row r="159" spans="1:14" ht="12.75">
      <c r="A159" s="238" t="s">
        <v>463</v>
      </c>
      <c r="B159" s="239" t="s">
        <v>599</v>
      </c>
      <c r="C159" s="263" t="s">
        <v>241</v>
      </c>
      <c r="D159" s="264">
        <v>0</v>
      </c>
      <c r="E159" s="265" t="s">
        <v>241</v>
      </c>
      <c r="F159" s="247">
        <f t="shared" si="23"/>
        <v>0</v>
      </c>
      <c r="G159" s="247"/>
      <c r="H159" s="266"/>
      <c r="I159" s="267">
        <v>0</v>
      </c>
      <c r="J159" s="268">
        <f t="shared" si="24"/>
        <v>0</v>
      </c>
      <c r="K159" s="242"/>
      <c r="L159" s="247"/>
      <c r="M159" s="247">
        <f t="shared" si="20"/>
        <v>0</v>
      </c>
      <c r="N159" s="248">
        <f t="shared" si="21"/>
        <v>0</v>
      </c>
    </row>
    <row r="160" spans="1:14" ht="12.75">
      <c r="A160" s="238" t="s">
        <v>464</v>
      </c>
      <c r="B160" s="239" t="s">
        <v>311</v>
      </c>
      <c r="C160" s="263" t="s">
        <v>241</v>
      </c>
      <c r="D160" s="264">
        <v>0</v>
      </c>
      <c r="E160" s="265" t="s">
        <v>241</v>
      </c>
      <c r="F160" s="247">
        <f t="shared" si="23"/>
        <v>0</v>
      </c>
      <c r="G160" s="247"/>
      <c r="H160" s="266"/>
      <c r="I160" s="267">
        <v>0</v>
      </c>
      <c r="J160" s="268">
        <f t="shared" si="24"/>
        <v>0</v>
      </c>
      <c r="K160" s="242"/>
      <c r="L160" s="247"/>
      <c r="M160" s="247">
        <f t="shared" si="20"/>
        <v>0</v>
      </c>
      <c r="N160" s="248">
        <f t="shared" si="21"/>
        <v>0</v>
      </c>
    </row>
    <row r="161" spans="1:14" ht="12.75">
      <c r="A161" s="238" t="s">
        <v>465</v>
      </c>
      <c r="B161" s="239" t="s">
        <v>312</v>
      </c>
      <c r="C161" s="263" t="s">
        <v>241</v>
      </c>
      <c r="D161" s="264">
        <v>0</v>
      </c>
      <c r="E161" s="265" t="s">
        <v>241</v>
      </c>
      <c r="F161" s="247">
        <f t="shared" si="23"/>
        <v>0</v>
      </c>
      <c r="G161" s="247"/>
      <c r="H161" s="266"/>
      <c r="I161" s="267">
        <v>0</v>
      </c>
      <c r="J161" s="268">
        <f t="shared" si="24"/>
        <v>0</v>
      </c>
      <c r="K161" s="242"/>
      <c r="L161" s="247"/>
      <c r="M161" s="247">
        <f t="shared" si="20"/>
        <v>0</v>
      </c>
      <c r="N161" s="248">
        <f t="shared" si="21"/>
        <v>0</v>
      </c>
    </row>
    <row r="162" spans="1:14" ht="12.75">
      <c r="A162" s="238">
        <v>424</v>
      </c>
      <c r="B162" s="239" t="s">
        <v>1159</v>
      </c>
      <c r="C162" s="263" t="s">
        <v>241</v>
      </c>
      <c r="D162" s="264">
        <v>0</v>
      </c>
      <c r="E162" s="265" t="s">
        <v>241</v>
      </c>
      <c r="F162" s="247">
        <f>+ROUND(D162/1000,0)</f>
        <v>0</v>
      </c>
      <c r="G162" s="247"/>
      <c r="H162" s="266"/>
      <c r="I162" s="267">
        <v>0</v>
      </c>
      <c r="J162" s="268">
        <f>+F162</f>
        <v>0</v>
      </c>
      <c r="K162" s="242"/>
      <c r="L162" s="247"/>
      <c r="M162" s="247">
        <f t="shared" si="20"/>
        <v>0</v>
      </c>
      <c r="N162" s="248">
        <f t="shared" si="21"/>
        <v>0</v>
      </c>
    </row>
    <row r="163" spans="1:14" ht="12.75">
      <c r="A163" s="238" t="s">
        <v>466</v>
      </c>
      <c r="B163" s="239" t="s">
        <v>600</v>
      </c>
      <c r="C163" s="263" t="s">
        <v>241</v>
      </c>
      <c r="D163" s="264">
        <v>0</v>
      </c>
      <c r="E163" s="265" t="s">
        <v>241</v>
      </c>
      <c r="F163" s="247">
        <f t="shared" si="23"/>
        <v>0</v>
      </c>
      <c r="G163" s="247"/>
      <c r="H163" s="266"/>
      <c r="I163" s="267">
        <v>0</v>
      </c>
      <c r="J163" s="268">
        <f t="shared" si="24"/>
        <v>0</v>
      </c>
      <c r="K163" s="242"/>
      <c r="L163" s="247"/>
      <c r="M163" s="247">
        <f t="shared" si="20"/>
        <v>0</v>
      </c>
      <c r="N163" s="248">
        <f t="shared" si="21"/>
        <v>0</v>
      </c>
    </row>
    <row r="164" spans="1:14" ht="12.75">
      <c r="A164" s="238" t="s">
        <v>467</v>
      </c>
      <c r="B164" s="239" t="s">
        <v>313</v>
      </c>
      <c r="C164" s="263" t="s">
        <v>241</v>
      </c>
      <c r="D164" s="264">
        <v>0</v>
      </c>
      <c r="E164" s="265" t="s">
        <v>241</v>
      </c>
      <c r="F164" s="247">
        <f t="shared" si="23"/>
        <v>0</v>
      </c>
      <c r="G164" s="247"/>
      <c r="H164" s="266"/>
      <c r="I164" s="267">
        <v>0</v>
      </c>
      <c r="J164" s="268">
        <f t="shared" si="24"/>
        <v>0</v>
      </c>
      <c r="K164" s="242"/>
      <c r="L164" s="247"/>
      <c r="M164" s="247">
        <f t="shared" si="20"/>
        <v>0</v>
      </c>
      <c r="N164" s="248">
        <f t="shared" si="21"/>
        <v>0</v>
      </c>
    </row>
    <row r="165" spans="1:14" ht="12.75">
      <c r="A165" s="238" t="s">
        <v>468</v>
      </c>
      <c r="B165" s="239" t="s">
        <v>314</v>
      </c>
      <c r="C165" s="263" t="s">
        <v>241</v>
      </c>
      <c r="D165" s="264">
        <v>0</v>
      </c>
      <c r="E165" s="265" t="s">
        <v>241</v>
      </c>
      <c r="F165" s="247">
        <f t="shared" si="23"/>
        <v>0</v>
      </c>
      <c r="G165" s="247"/>
      <c r="H165" s="266"/>
      <c r="I165" s="267">
        <v>0</v>
      </c>
      <c r="J165" s="268">
        <f t="shared" si="24"/>
        <v>0</v>
      </c>
      <c r="K165" s="242"/>
      <c r="L165" s="247"/>
      <c r="M165" s="247">
        <f t="shared" si="20"/>
        <v>0</v>
      </c>
      <c r="N165" s="248">
        <f t="shared" si="21"/>
        <v>0</v>
      </c>
    </row>
    <row r="166" spans="1:14" ht="12.75">
      <c r="A166" s="238" t="s">
        <v>469</v>
      </c>
      <c r="B166" s="239" t="s">
        <v>77</v>
      </c>
      <c r="C166" s="263" t="s">
        <v>241</v>
      </c>
      <c r="D166" s="264">
        <v>0</v>
      </c>
      <c r="E166" s="265" t="s">
        <v>241</v>
      </c>
      <c r="F166" s="247">
        <f t="shared" si="23"/>
        <v>0</v>
      </c>
      <c r="G166" s="247"/>
      <c r="H166" s="266"/>
      <c r="I166" s="267">
        <v>0</v>
      </c>
      <c r="J166" s="268">
        <f t="shared" si="24"/>
        <v>0</v>
      </c>
      <c r="K166" s="242"/>
      <c r="L166" s="247"/>
      <c r="M166" s="247">
        <f t="shared" si="20"/>
        <v>0</v>
      </c>
      <c r="N166" s="248">
        <f t="shared" si="21"/>
        <v>0</v>
      </c>
    </row>
    <row r="167" spans="1:14" ht="12.75">
      <c r="A167" s="238" t="s">
        <v>470</v>
      </c>
      <c r="B167" s="239" t="s">
        <v>315</v>
      </c>
      <c r="C167" s="263" t="s">
        <v>241</v>
      </c>
      <c r="D167" s="264">
        <v>0</v>
      </c>
      <c r="E167" s="265" t="s">
        <v>241</v>
      </c>
      <c r="F167" s="247">
        <f t="shared" si="23"/>
        <v>0</v>
      </c>
      <c r="G167" s="247"/>
      <c r="H167" s="266"/>
      <c r="I167" s="267">
        <v>0</v>
      </c>
      <c r="J167" s="268">
        <f t="shared" si="24"/>
        <v>0</v>
      </c>
      <c r="K167" s="242"/>
      <c r="L167" s="247"/>
      <c r="M167" s="247">
        <f t="shared" si="20"/>
        <v>0</v>
      </c>
      <c r="N167" s="248">
        <f t="shared" si="21"/>
        <v>0</v>
      </c>
    </row>
    <row r="168" spans="1:14" ht="12.75">
      <c r="A168" s="238" t="s">
        <v>471</v>
      </c>
      <c r="B168" s="239" t="s">
        <v>316</v>
      </c>
      <c r="C168" s="263" t="s">
        <v>241</v>
      </c>
      <c r="D168" s="264">
        <v>0</v>
      </c>
      <c r="E168" s="265" t="s">
        <v>241</v>
      </c>
      <c r="F168" s="247">
        <f t="shared" si="23"/>
        <v>0</v>
      </c>
      <c r="G168" s="247"/>
      <c r="H168" s="266"/>
      <c r="I168" s="267">
        <v>0</v>
      </c>
      <c r="J168" s="268">
        <f t="shared" si="24"/>
        <v>0</v>
      </c>
      <c r="K168" s="242"/>
      <c r="L168" s="247"/>
      <c r="M168" s="247">
        <f t="shared" si="20"/>
        <v>0</v>
      </c>
      <c r="N168" s="248">
        <f t="shared" si="21"/>
        <v>0</v>
      </c>
    </row>
    <row r="169" spans="1:14" ht="12.75">
      <c r="A169" s="238" t="s">
        <v>472</v>
      </c>
      <c r="B169" s="239" t="s">
        <v>179</v>
      </c>
      <c r="C169" s="263" t="s">
        <v>241</v>
      </c>
      <c r="D169" s="264">
        <v>0</v>
      </c>
      <c r="E169" s="265" t="s">
        <v>241</v>
      </c>
      <c r="F169" s="247">
        <f t="shared" si="23"/>
        <v>0</v>
      </c>
      <c r="G169" s="247"/>
      <c r="H169" s="266"/>
      <c r="I169" s="267">
        <v>0</v>
      </c>
      <c r="J169" s="268">
        <f t="shared" si="24"/>
        <v>0</v>
      </c>
      <c r="K169" s="242"/>
      <c r="L169" s="247"/>
      <c r="M169" s="247">
        <f t="shared" si="20"/>
        <v>0</v>
      </c>
      <c r="N169" s="248">
        <f t="shared" si="21"/>
        <v>0</v>
      </c>
    </row>
    <row r="170" spans="1:14" ht="12.75">
      <c r="A170" s="238" t="s">
        <v>473</v>
      </c>
      <c r="B170" s="239" t="s">
        <v>169</v>
      </c>
      <c r="C170" s="263" t="s">
        <v>241</v>
      </c>
      <c r="D170" s="264">
        <v>0</v>
      </c>
      <c r="E170" s="265" t="s">
        <v>241</v>
      </c>
      <c r="F170" s="247">
        <f t="shared" si="23"/>
        <v>0</v>
      </c>
      <c r="G170" s="247"/>
      <c r="H170" s="266"/>
      <c r="I170" s="267">
        <v>0</v>
      </c>
      <c r="J170" s="268">
        <f t="shared" si="24"/>
        <v>0</v>
      </c>
      <c r="K170" s="242"/>
      <c r="L170" s="247"/>
      <c r="M170" s="247">
        <f t="shared" si="20"/>
        <v>0</v>
      </c>
      <c r="N170" s="248">
        <f t="shared" si="21"/>
        <v>0</v>
      </c>
    </row>
    <row r="171" spans="1:14" ht="12.75">
      <c r="A171" s="238" t="s">
        <v>474</v>
      </c>
      <c r="B171" s="239" t="s">
        <v>78</v>
      </c>
      <c r="C171" s="263" t="s">
        <v>241</v>
      </c>
      <c r="D171" s="264">
        <v>0</v>
      </c>
      <c r="E171" s="265" t="s">
        <v>241</v>
      </c>
      <c r="F171" s="247">
        <f t="shared" si="23"/>
        <v>0</v>
      </c>
      <c r="G171" s="247"/>
      <c r="H171" s="266"/>
      <c r="I171" s="267">
        <v>0</v>
      </c>
      <c r="J171" s="268">
        <f t="shared" si="24"/>
        <v>0</v>
      </c>
      <c r="K171" s="242"/>
      <c r="L171" s="247"/>
      <c r="M171" s="247">
        <f t="shared" si="20"/>
        <v>0</v>
      </c>
      <c r="N171" s="248">
        <f t="shared" si="21"/>
        <v>0</v>
      </c>
    </row>
    <row r="172" spans="1:14" ht="12.75">
      <c r="A172" s="238" t="s">
        <v>475</v>
      </c>
      <c r="B172" s="239" t="s">
        <v>1160</v>
      </c>
      <c r="C172" s="263" t="s">
        <v>241</v>
      </c>
      <c r="D172" s="264">
        <v>0</v>
      </c>
      <c r="E172" s="265" t="s">
        <v>241</v>
      </c>
      <c r="F172" s="247">
        <f t="shared" si="23"/>
        <v>0</v>
      </c>
      <c r="G172" s="247"/>
      <c r="H172" s="266"/>
      <c r="I172" s="267">
        <v>0</v>
      </c>
      <c r="J172" s="268">
        <f t="shared" si="24"/>
        <v>0</v>
      </c>
      <c r="K172" s="242"/>
      <c r="L172" s="247"/>
      <c r="M172" s="247">
        <f t="shared" si="20"/>
        <v>0</v>
      </c>
      <c r="N172" s="248">
        <f t="shared" si="21"/>
        <v>0</v>
      </c>
    </row>
    <row r="173" spans="1:14" ht="12.75">
      <c r="A173" s="238" t="s">
        <v>476</v>
      </c>
      <c r="B173" s="239" t="s">
        <v>1161</v>
      </c>
      <c r="C173" s="263" t="s">
        <v>241</v>
      </c>
      <c r="D173" s="264">
        <v>0</v>
      </c>
      <c r="E173" s="265" t="s">
        <v>241</v>
      </c>
      <c r="F173" s="247">
        <f t="shared" si="23"/>
        <v>0</v>
      </c>
      <c r="G173" s="247"/>
      <c r="H173" s="266"/>
      <c r="I173" s="267">
        <v>0</v>
      </c>
      <c r="J173" s="268">
        <f t="shared" si="24"/>
        <v>0</v>
      </c>
      <c r="K173" s="242"/>
      <c r="L173" s="247"/>
      <c r="M173" s="247">
        <f t="shared" si="20"/>
        <v>0</v>
      </c>
      <c r="N173" s="248">
        <f t="shared" si="21"/>
        <v>0</v>
      </c>
    </row>
    <row r="174" spans="1:14" ht="12.75">
      <c r="A174" s="238" t="s">
        <v>477</v>
      </c>
      <c r="B174" s="239" t="s">
        <v>1162</v>
      </c>
      <c r="C174" s="263" t="s">
        <v>241</v>
      </c>
      <c r="D174" s="264">
        <v>0</v>
      </c>
      <c r="E174" s="265" t="s">
        <v>241</v>
      </c>
      <c r="F174" s="247">
        <f t="shared" si="23"/>
        <v>0</v>
      </c>
      <c r="G174" s="247"/>
      <c r="H174" s="266"/>
      <c r="I174" s="267">
        <v>0</v>
      </c>
      <c r="J174" s="268">
        <f t="shared" si="24"/>
        <v>0</v>
      </c>
      <c r="K174" s="242"/>
      <c r="L174" s="247"/>
      <c r="M174" s="247">
        <f t="shared" si="20"/>
        <v>0</v>
      </c>
      <c r="N174" s="248">
        <f t="shared" si="21"/>
        <v>0</v>
      </c>
    </row>
    <row r="175" spans="1:14" ht="12.75">
      <c r="A175" s="238" t="s">
        <v>478</v>
      </c>
      <c r="B175" s="239" t="s">
        <v>317</v>
      </c>
      <c r="C175" s="263" t="s">
        <v>241</v>
      </c>
      <c r="D175" s="264">
        <v>0</v>
      </c>
      <c r="E175" s="265" t="s">
        <v>241</v>
      </c>
      <c r="F175" s="247">
        <f t="shared" si="23"/>
        <v>0</v>
      </c>
      <c r="G175" s="247"/>
      <c r="H175" s="266"/>
      <c r="I175" s="267">
        <v>0</v>
      </c>
      <c r="J175" s="268">
        <f t="shared" si="24"/>
        <v>0</v>
      </c>
      <c r="K175" s="242"/>
      <c r="L175" s="247"/>
      <c r="M175" s="247">
        <f t="shared" si="20"/>
        <v>0</v>
      </c>
      <c r="N175" s="248">
        <f t="shared" si="21"/>
        <v>0</v>
      </c>
    </row>
    <row r="176" spans="1:14" ht="12.75">
      <c r="A176" s="238" t="s">
        <v>479</v>
      </c>
      <c r="B176" s="239" t="s">
        <v>1163</v>
      </c>
      <c r="C176" s="263" t="s">
        <v>241</v>
      </c>
      <c r="D176" s="264">
        <v>0</v>
      </c>
      <c r="E176" s="265" t="s">
        <v>241</v>
      </c>
      <c r="F176" s="247">
        <f t="shared" si="23"/>
        <v>0</v>
      </c>
      <c r="G176" s="247"/>
      <c r="H176" s="266"/>
      <c r="I176" s="267">
        <v>0</v>
      </c>
      <c r="J176" s="268">
        <f t="shared" si="24"/>
        <v>0</v>
      </c>
      <c r="K176" s="242"/>
      <c r="L176" s="247"/>
      <c r="M176" s="247">
        <f t="shared" si="20"/>
        <v>0</v>
      </c>
      <c r="N176" s="248">
        <f t="shared" si="21"/>
        <v>0</v>
      </c>
    </row>
    <row r="177" spans="1:14" ht="12.75">
      <c r="A177" s="238" t="s">
        <v>480</v>
      </c>
      <c r="B177" s="239" t="s">
        <v>1028</v>
      </c>
      <c r="C177" s="263" t="s">
        <v>241</v>
      </c>
      <c r="D177" s="264">
        <v>0</v>
      </c>
      <c r="E177" s="265" t="s">
        <v>241</v>
      </c>
      <c r="F177" s="247">
        <f t="shared" si="23"/>
        <v>0</v>
      </c>
      <c r="G177" s="247"/>
      <c r="H177" s="266"/>
      <c r="I177" s="267">
        <v>0</v>
      </c>
      <c r="J177" s="268">
        <f t="shared" si="24"/>
        <v>0</v>
      </c>
      <c r="K177" s="242"/>
      <c r="L177" s="247"/>
      <c r="M177" s="247">
        <f t="shared" si="20"/>
        <v>0</v>
      </c>
      <c r="N177" s="248">
        <f t="shared" si="21"/>
        <v>0</v>
      </c>
    </row>
    <row r="178" spans="1:14" ht="12.75">
      <c r="A178" s="238" t="s">
        <v>481</v>
      </c>
      <c r="B178" s="239" t="s">
        <v>79</v>
      </c>
      <c r="C178" s="263" t="s">
        <v>241</v>
      </c>
      <c r="D178" s="264">
        <v>0</v>
      </c>
      <c r="E178" s="265" t="s">
        <v>241</v>
      </c>
      <c r="F178" s="247">
        <f t="shared" si="23"/>
        <v>0</v>
      </c>
      <c r="G178" s="247"/>
      <c r="H178" s="266"/>
      <c r="I178" s="267">
        <v>0</v>
      </c>
      <c r="J178" s="268">
        <f t="shared" si="24"/>
        <v>0</v>
      </c>
      <c r="K178" s="242"/>
      <c r="L178" s="247"/>
      <c r="M178" s="247">
        <f t="shared" si="20"/>
        <v>0</v>
      </c>
      <c r="N178" s="248">
        <f t="shared" si="21"/>
        <v>0</v>
      </c>
    </row>
    <row r="179" spans="1:14" ht="12.75">
      <c r="A179" s="238" t="s">
        <v>482</v>
      </c>
      <c r="B179" s="239" t="s">
        <v>1164</v>
      </c>
      <c r="C179" s="263" t="s">
        <v>241</v>
      </c>
      <c r="D179" s="264">
        <v>0</v>
      </c>
      <c r="E179" s="265" t="s">
        <v>241</v>
      </c>
      <c r="F179" s="247">
        <f t="shared" si="23"/>
        <v>0</v>
      </c>
      <c r="G179" s="247"/>
      <c r="H179" s="266"/>
      <c r="I179" s="267">
        <v>0</v>
      </c>
      <c r="J179" s="268">
        <f t="shared" si="24"/>
        <v>0</v>
      </c>
      <c r="K179" s="242"/>
      <c r="L179" s="247"/>
      <c r="M179" s="247">
        <f t="shared" si="20"/>
        <v>0</v>
      </c>
      <c r="N179" s="248">
        <f t="shared" si="21"/>
        <v>0</v>
      </c>
    </row>
    <row r="180" spans="1:14" ht="12.75">
      <c r="A180" s="238" t="s">
        <v>483</v>
      </c>
      <c r="B180" s="239" t="s">
        <v>1165</v>
      </c>
      <c r="C180" s="240">
        <v>0</v>
      </c>
      <c r="D180" s="264">
        <v>0</v>
      </c>
      <c r="E180" s="242">
        <f>+ROUND(C180/1000,0)</f>
        <v>0</v>
      </c>
      <c r="F180" s="247">
        <f t="shared" si="23"/>
        <v>0</v>
      </c>
      <c r="G180" s="247"/>
      <c r="H180" s="266"/>
      <c r="I180" s="245">
        <f>+E180</f>
        <v>0</v>
      </c>
      <c r="J180" s="268">
        <f t="shared" si="24"/>
        <v>0</v>
      </c>
      <c r="K180" s="242"/>
      <c r="L180" s="247"/>
      <c r="M180" s="247">
        <f t="shared" si="20"/>
        <v>0</v>
      </c>
      <c r="N180" s="248">
        <f t="shared" si="21"/>
        <v>0</v>
      </c>
    </row>
    <row r="181" spans="1:14" ht="13.5" thickBot="1">
      <c r="A181" s="249" t="s">
        <v>484</v>
      </c>
      <c r="B181" s="250" t="s">
        <v>318</v>
      </c>
      <c r="C181" s="275" t="s">
        <v>241</v>
      </c>
      <c r="D181" s="276">
        <v>0</v>
      </c>
      <c r="E181" s="277" t="s">
        <v>241</v>
      </c>
      <c r="F181" s="258">
        <f t="shared" si="23"/>
        <v>0</v>
      </c>
      <c r="G181" s="258"/>
      <c r="H181" s="278"/>
      <c r="I181" s="279">
        <v>0</v>
      </c>
      <c r="J181" s="280">
        <f t="shared" si="24"/>
        <v>0</v>
      </c>
      <c r="K181" s="253"/>
      <c r="L181" s="258"/>
      <c r="M181" s="258">
        <f t="shared" si="20"/>
        <v>0</v>
      </c>
      <c r="N181" s="259">
        <f t="shared" si="21"/>
        <v>0</v>
      </c>
    </row>
    <row r="182" spans="1:14" ht="13.5" thickTop="1">
      <c r="A182" s="281" t="s">
        <v>485</v>
      </c>
      <c r="B182" s="282" t="s">
        <v>319</v>
      </c>
      <c r="C182" s="229">
        <v>0</v>
      </c>
      <c r="D182" s="230" t="s">
        <v>241</v>
      </c>
      <c r="E182" s="283">
        <f aca="true" t="shared" si="25" ref="E182:E245">+ROUND(C182/1000,0)</f>
        <v>0</v>
      </c>
      <c r="F182" s="284" t="s">
        <v>241</v>
      </c>
      <c r="G182" s="285">
        <f aca="true" t="shared" si="26" ref="G182:G245">MAX(0,+C182-$C$280+0.01)</f>
        <v>0.01</v>
      </c>
      <c r="H182" s="286">
        <f aca="true" t="shared" si="27" ref="H182:H245">+IF(AND($F$277&gt;0,G182&gt;0),$F$277,0)</f>
        <v>0</v>
      </c>
      <c r="I182" s="287">
        <f>+H182+E182</f>
        <v>0</v>
      </c>
      <c r="J182" s="288">
        <v>0</v>
      </c>
      <c r="K182" s="283"/>
      <c r="L182" s="289"/>
      <c r="M182" s="289">
        <f aca="true" t="shared" si="28" ref="M182:M213">+I182</f>
        <v>0</v>
      </c>
      <c r="N182" s="290">
        <f aca="true" t="shared" si="29" ref="N182:N245">+J182</f>
        <v>0</v>
      </c>
    </row>
    <row r="183" spans="1:14" ht="12.75">
      <c r="A183" s="291" t="s">
        <v>486</v>
      </c>
      <c r="B183" s="292" t="s">
        <v>320</v>
      </c>
      <c r="C183" s="240">
        <v>0</v>
      </c>
      <c r="D183" s="241" t="s">
        <v>241</v>
      </c>
      <c r="E183" s="293">
        <f t="shared" si="25"/>
        <v>0</v>
      </c>
      <c r="F183" s="294" t="s">
        <v>241</v>
      </c>
      <c r="G183" s="295">
        <f t="shared" si="26"/>
        <v>0.01</v>
      </c>
      <c r="H183" s="296">
        <f t="shared" si="27"/>
        <v>0</v>
      </c>
      <c r="I183" s="297">
        <f aca="true" t="shared" si="30" ref="I183:I242">+H183+E183</f>
        <v>0</v>
      </c>
      <c r="J183" s="298">
        <v>0</v>
      </c>
      <c r="K183" s="293"/>
      <c r="L183" s="299"/>
      <c r="M183" s="299">
        <f t="shared" si="28"/>
        <v>0</v>
      </c>
      <c r="N183" s="300">
        <f t="shared" si="29"/>
        <v>0</v>
      </c>
    </row>
    <row r="184" spans="1:14" ht="12.75">
      <c r="A184" s="291" t="s">
        <v>487</v>
      </c>
      <c r="B184" s="292" t="s">
        <v>321</v>
      </c>
      <c r="C184" s="240">
        <v>0</v>
      </c>
      <c r="D184" s="241" t="s">
        <v>241</v>
      </c>
      <c r="E184" s="293">
        <f t="shared" si="25"/>
        <v>0</v>
      </c>
      <c r="F184" s="294" t="s">
        <v>241</v>
      </c>
      <c r="G184" s="295">
        <f t="shared" si="26"/>
        <v>0.01</v>
      </c>
      <c r="H184" s="296">
        <f t="shared" si="27"/>
        <v>0</v>
      </c>
      <c r="I184" s="297">
        <f t="shared" si="30"/>
        <v>0</v>
      </c>
      <c r="J184" s="298">
        <v>0</v>
      </c>
      <c r="K184" s="293"/>
      <c r="L184" s="299"/>
      <c r="M184" s="299">
        <f t="shared" si="28"/>
        <v>0</v>
      </c>
      <c r="N184" s="300">
        <f t="shared" si="29"/>
        <v>0</v>
      </c>
    </row>
    <row r="185" spans="1:14" ht="12.75">
      <c r="A185" s="291" t="s">
        <v>488</v>
      </c>
      <c r="B185" s="292" t="s">
        <v>322</v>
      </c>
      <c r="C185" s="240">
        <v>0</v>
      </c>
      <c r="D185" s="241" t="s">
        <v>241</v>
      </c>
      <c r="E185" s="293">
        <f t="shared" si="25"/>
        <v>0</v>
      </c>
      <c r="F185" s="294" t="s">
        <v>241</v>
      </c>
      <c r="G185" s="295">
        <f t="shared" si="26"/>
        <v>0.01</v>
      </c>
      <c r="H185" s="296">
        <f t="shared" si="27"/>
        <v>0</v>
      </c>
      <c r="I185" s="297">
        <f t="shared" si="30"/>
        <v>0</v>
      </c>
      <c r="J185" s="298">
        <v>0</v>
      </c>
      <c r="K185" s="293"/>
      <c r="L185" s="299"/>
      <c r="M185" s="299">
        <f t="shared" si="28"/>
        <v>0</v>
      </c>
      <c r="N185" s="300">
        <f t="shared" si="29"/>
        <v>0</v>
      </c>
    </row>
    <row r="186" spans="1:14" ht="12.75">
      <c r="A186" s="291" t="s">
        <v>489</v>
      </c>
      <c r="B186" s="292" t="s">
        <v>323</v>
      </c>
      <c r="C186" s="240">
        <v>0</v>
      </c>
      <c r="D186" s="241" t="s">
        <v>241</v>
      </c>
      <c r="E186" s="293">
        <f t="shared" si="25"/>
        <v>0</v>
      </c>
      <c r="F186" s="294" t="s">
        <v>241</v>
      </c>
      <c r="G186" s="295">
        <f t="shared" si="26"/>
        <v>0.01</v>
      </c>
      <c r="H186" s="296">
        <f t="shared" si="27"/>
        <v>0</v>
      </c>
      <c r="I186" s="297">
        <f t="shared" si="30"/>
        <v>0</v>
      </c>
      <c r="J186" s="298">
        <v>0</v>
      </c>
      <c r="K186" s="293"/>
      <c r="L186" s="299"/>
      <c r="M186" s="299">
        <f t="shared" si="28"/>
        <v>0</v>
      </c>
      <c r="N186" s="300">
        <f t="shared" si="29"/>
        <v>0</v>
      </c>
    </row>
    <row r="187" spans="1:14" ht="12.75">
      <c r="A187" s="291" t="s">
        <v>490</v>
      </c>
      <c r="B187" s="292" t="s">
        <v>324</v>
      </c>
      <c r="C187" s="240">
        <v>0</v>
      </c>
      <c r="D187" s="241" t="s">
        <v>241</v>
      </c>
      <c r="E187" s="293">
        <f t="shared" si="25"/>
        <v>0</v>
      </c>
      <c r="F187" s="294" t="s">
        <v>241</v>
      </c>
      <c r="G187" s="295">
        <f t="shared" si="26"/>
        <v>0.01</v>
      </c>
      <c r="H187" s="296">
        <f t="shared" si="27"/>
        <v>0</v>
      </c>
      <c r="I187" s="297">
        <f t="shared" si="30"/>
        <v>0</v>
      </c>
      <c r="J187" s="298">
        <v>0</v>
      </c>
      <c r="K187" s="293"/>
      <c r="L187" s="299"/>
      <c r="M187" s="299">
        <f t="shared" si="28"/>
        <v>0</v>
      </c>
      <c r="N187" s="300">
        <f t="shared" si="29"/>
        <v>0</v>
      </c>
    </row>
    <row r="188" spans="1:14" ht="12.75">
      <c r="A188" s="291" t="s">
        <v>491</v>
      </c>
      <c r="B188" s="292" t="s">
        <v>325</v>
      </c>
      <c r="C188" s="240">
        <v>0</v>
      </c>
      <c r="D188" s="241" t="s">
        <v>241</v>
      </c>
      <c r="E188" s="293">
        <f t="shared" si="25"/>
        <v>0</v>
      </c>
      <c r="F188" s="294" t="s">
        <v>241</v>
      </c>
      <c r="G188" s="295">
        <f t="shared" si="26"/>
        <v>0.01</v>
      </c>
      <c r="H188" s="296">
        <f t="shared" si="27"/>
        <v>0</v>
      </c>
      <c r="I188" s="297">
        <f t="shared" si="30"/>
        <v>0</v>
      </c>
      <c r="J188" s="298">
        <v>0</v>
      </c>
      <c r="K188" s="293"/>
      <c r="L188" s="299"/>
      <c r="M188" s="299">
        <f t="shared" si="28"/>
        <v>0</v>
      </c>
      <c r="N188" s="300">
        <f t="shared" si="29"/>
        <v>0</v>
      </c>
    </row>
    <row r="189" spans="1:14" ht="12.75">
      <c r="A189" s="291" t="s">
        <v>492</v>
      </c>
      <c r="B189" s="292" t="s">
        <v>326</v>
      </c>
      <c r="C189" s="240">
        <v>0</v>
      </c>
      <c r="D189" s="241" t="s">
        <v>241</v>
      </c>
      <c r="E189" s="293">
        <f t="shared" si="25"/>
        <v>0</v>
      </c>
      <c r="F189" s="294" t="s">
        <v>241</v>
      </c>
      <c r="G189" s="295">
        <f t="shared" si="26"/>
        <v>0.01</v>
      </c>
      <c r="H189" s="296">
        <f t="shared" si="27"/>
        <v>0</v>
      </c>
      <c r="I189" s="297">
        <f t="shared" si="30"/>
        <v>0</v>
      </c>
      <c r="J189" s="298">
        <v>0</v>
      </c>
      <c r="K189" s="293"/>
      <c r="L189" s="299"/>
      <c r="M189" s="299">
        <f t="shared" si="28"/>
        <v>0</v>
      </c>
      <c r="N189" s="300">
        <f t="shared" si="29"/>
        <v>0</v>
      </c>
    </row>
    <row r="190" spans="1:14" ht="12.75">
      <c r="A190" s="291" t="s">
        <v>493</v>
      </c>
      <c r="B190" s="292" t="s">
        <v>129</v>
      </c>
      <c r="C190" s="240">
        <v>0</v>
      </c>
      <c r="D190" s="241" t="s">
        <v>241</v>
      </c>
      <c r="E190" s="293">
        <f t="shared" si="25"/>
        <v>0</v>
      </c>
      <c r="F190" s="294" t="s">
        <v>241</v>
      </c>
      <c r="G190" s="295">
        <f t="shared" si="26"/>
        <v>0.01</v>
      </c>
      <c r="H190" s="296">
        <f t="shared" si="27"/>
        <v>0</v>
      </c>
      <c r="I190" s="297">
        <f t="shared" si="30"/>
        <v>0</v>
      </c>
      <c r="J190" s="298">
        <v>0</v>
      </c>
      <c r="K190" s="293"/>
      <c r="L190" s="299"/>
      <c r="M190" s="299">
        <f t="shared" si="28"/>
        <v>0</v>
      </c>
      <c r="N190" s="300">
        <f t="shared" si="29"/>
        <v>0</v>
      </c>
    </row>
    <row r="191" spans="1:14" ht="12.75">
      <c r="A191" s="291" t="s">
        <v>494</v>
      </c>
      <c r="B191" s="292" t="s">
        <v>327</v>
      </c>
      <c r="C191" s="240">
        <v>0</v>
      </c>
      <c r="D191" s="241" t="s">
        <v>241</v>
      </c>
      <c r="E191" s="293">
        <f t="shared" si="25"/>
        <v>0</v>
      </c>
      <c r="F191" s="294" t="s">
        <v>241</v>
      </c>
      <c r="G191" s="295">
        <f t="shared" si="26"/>
        <v>0.01</v>
      </c>
      <c r="H191" s="296">
        <f t="shared" si="27"/>
        <v>0</v>
      </c>
      <c r="I191" s="297">
        <f t="shared" si="30"/>
        <v>0</v>
      </c>
      <c r="J191" s="298">
        <v>0</v>
      </c>
      <c r="K191" s="293"/>
      <c r="L191" s="299"/>
      <c r="M191" s="299">
        <f t="shared" si="28"/>
        <v>0</v>
      </c>
      <c r="N191" s="300">
        <f t="shared" si="29"/>
        <v>0</v>
      </c>
    </row>
    <row r="192" spans="1:14" ht="12.75">
      <c r="A192" s="291" t="s">
        <v>495</v>
      </c>
      <c r="B192" s="292" t="s">
        <v>1166</v>
      </c>
      <c r="C192" s="240">
        <v>0</v>
      </c>
      <c r="D192" s="241" t="s">
        <v>241</v>
      </c>
      <c r="E192" s="293">
        <f t="shared" si="25"/>
        <v>0</v>
      </c>
      <c r="F192" s="294" t="s">
        <v>241</v>
      </c>
      <c r="G192" s="295">
        <f t="shared" si="26"/>
        <v>0.01</v>
      </c>
      <c r="H192" s="296">
        <f t="shared" si="27"/>
        <v>0</v>
      </c>
      <c r="I192" s="297">
        <f t="shared" si="30"/>
        <v>0</v>
      </c>
      <c r="J192" s="298">
        <v>0</v>
      </c>
      <c r="K192" s="293"/>
      <c r="L192" s="299"/>
      <c r="M192" s="299">
        <f t="shared" si="28"/>
        <v>0</v>
      </c>
      <c r="N192" s="300">
        <f t="shared" si="29"/>
        <v>0</v>
      </c>
    </row>
    <row r="193" spans="1:14" ht="12.75">
      <c r="A193" s="291" t="s">
        <v>496</v>
      </c>
      <c r="B193" s="292" t="s">
        <v>328</v>
      </c>
      <c r="C193" s="240">
        <v>0</v>
      </c>
      <c r="D193" s="241" t="s">
        <v>241</v>
      </c>
      <c r="E193" s="293">
        <f t="shared" si="25"/>
        <v>0</v>
      </c>
      <c r="F193" s="294" t="s">
        <v>241</v>
      </c>
      <c r="G193" s="295">
        <f t="shared" si="26"/>
        <v>0.01</v>
      </c>
      <c r="H193" s="296">
        <f t="shared" si="27"/>
        <v>0</v>
      </c>
      <c r="I193" s="297">
        <f t="shared" si="30"/>
        <v>0</v>
      </c>
      <c r="J193" s="298">
        <v>0</v>
      </c>
      <c r="K193" s="293"/>
      <c r="L193" s="299"/>
      <c r="M193" s="299">
        <f t="shared" si="28"/>
        <v>0</v>
      </c>
      <c r="N193" s="300">
        <f t="shared" si="29"/>
        <v>0</v>
      </c>
    </row>
    <row r="194" spans="1:14" ht="12.75">
      <c r="A194" s="291" t="s">
        <v>497</v>
      </c>
      <c r="B194" s="292" t="s">
        <v>329</v>
      </c>
      <c r="C194" s="240">
        <v>0</v>
      </c>
      <c r="D194" s="241" t="s">
        <v>241</v>
      </c>
      <c r="E194" s="293">
        <f t="shared" si="25"/>
        <v>0</v>
      </c>
      <c r="F194" s="294" t="s">
        <v>241</v>
      </c>
      <c r="G194" s="295">
        <f t="shared" si="26"/>
        <v>0.01</v>
      </c>
      <c r="H194" s="296">
        <f t="shared" si="27"/>
        <v>0</v>
      </c>
      <c r="I194" s="297">
        <f t="shared" si="30"/>
        <v>0</v>
      </c>
      <c r="J194" s="298">
        <v>0</v>
      </c>
      <c r="K194" s="293"/>
      <c r="L194" s="299"/>
      <c r="M194" s="299">
        <f t="shared" si="28"/>
        <v>0</v>
      </c>
      <c r="N194" s="300">
        <f t="shared" si="29"/>
        <v>0</v>
      </c>
    </row>
    <row r="195" spans="1:14" ht="12.75">
      <c r="A195" s="291" t="s">
        <v>498</v>
      </c>
      <c r="B195" s="292" t="s">
        <v>1167</v>
      </c>
      <c r="C195" s="240">
        <v>0</v>
      </c>
      <c r="D195" s="241" t="s">
        <v>241</v>
      </c>
      <c r="E195" s="293">
        <f t="shared" si="25"/>
        <v>0</v>
      </c>
      <c r="F195" s="294" t="s">
        <v>241</v>
      </c>
      <c r="G195" s="295">
        <f t="shared" si="26"/>
        <v>0.01</v>
      </c>
      <c r="H195" s="296">
        <f t="shared" si="27"/>
        <v>0</v>
      </c>
      <c r="I195" s="297">
        <f t="shared" si="30"/>
        <v>0</v>
      </c>
      <c r="J195" s="298">
        <v>0</v>
      </c>
      <c r="K195" s="293"/>
      <c r="L195" s="299"/>
      <c r="M195" s="299">
        <f t="shared" si="28"/>
        <v>0</v>
      </c>
      <c r="N195" s="300">
        <f t="shared" si="29"/>
        <v>0</v>
      </c>
    </row>
    <row r="196" spans="1:14" ht="12.75">
      <c r="A196" s="291" t="s">
        <v>499</v>
      </c>
      <c r="B196" s="292" t="s">
        <v>330</v>
      </c>
      <c r="C196" s="240">
        <v>0</v>
      </c>
      <c r="D196" s="241" t="s">
        <v>241</v>
      </c>
      <c r="E196" s="293">
        <f t="shared" si="25"/>
        <v>0</v>
      </c>
      <c r="F196" s="294" t="s">
        <v>241</v>
      </c>
      <c r="G196" s="295">
        <f t="shared" si="26"/>
        <v>0.01</v>
      </c>
      <c r="H196" s="296">
        <f t="shared" si="27"/>
        <v>0</v>
      </c>
      <c r="I196" s="297">
        <f t="shared" si="30"/>
        <v>0</v>
      </c>
      <c r="J196" s="298">
        <v>0</v>
      </c>
      <c r="K196" s="293"/>
      <c r="L196" s="299"/>
      <c r="M196" s="299">
        <f t="shared" si="28"/>
        <v>0</v>
      </c>
      <c r="N196" s="300">
        <f t="shared" si="29"/>
        <v>0</v>
      </c>
    </row>
    <row r="197" spans="1:14" ht="12.75">
      <c r="A197" s="291" t="s">
        <v>500</v>
      </c>
      <c r="B197" s="292" t="s">
        <v>331</v>
      </c>
      <c r="C197" s="240">
        <v>0</v>
      </c>
      <c r="D197" s="241" t="s">
        <v>241</v>
      </c>
      <c r="E197" s="293">
        <f t="shared" si="25"/>
        <v>0</v>
      </c>
      <c r="F197" s="294" t="s">
        <v>241</v>
      </c>
      <c r="G197" s="295">
        <f t="shared" si="26"/>
        <v>0.01</v>
      </c>
      <c r="H197" s="296">
        <f t="shared" si="27"/>
        <v>0</v>
      </c>
      <c r="I197" s="297">
        <f t="shared" si="30"/>
        <v>0</v>
      </c>
      <c r="J197" s="298">
        <v>0</v>
      </c>
      <c r="K197" s="293"/>
      <c r="L197" s="299"/>
      <c r="M197" s="299">
        <f t="shared" si="28"/>
        <v>0</v>
      </c>
      <c r="N197" s="300">
        <f t="shared" si="29"/>
        <v>0</v>
      </c>
    </row>
    <row r="198" spans="1:14" ht="12.75">
      <c r="A198" s="291" t="s">
        <v>501</v>
      </c>
      <c r="B198" s="292" t="s">
        <v>332</v>
      </c>
      <c r="C198" s="240">
        <v>0</v>
      </c>
      <c r="D198" s="241" t="s">
        <v>241</v>
      </c>
      <c r="E198" s="293">
        <f t="shared" si="25"/>
        <v>0</v>
      </c>
      <c r="F198" s="294" t="s">
        <v>241</v>
      </c>
      <c r="G198" s="295">
        <f t="shared" si="26"/>
        <v>0.01</v>
      </c>
      <c r="H198" s="296">
        <f t="shared" si="27"/>
        <v>0</v>
      </c>
      <c r="I198" s="297">
        <f t="shared" si="30"/>
        <v>0</v>
      </c>
      <c r="J198" s="298">
        <v>0</v>
      </c>
      <c r="K198" s="293"/>
      <c r="L198" s="299"/>
      <c r="M198" s="299">
        <f t="shared" si="28"/>
        <v>0</v>
      </c>
      <c r="N198" s="300">
        <f t="shared" si="29"/>
        <v>0</v>
      </c>
    </row>
    <row r="199" spans="1:14" ht="12.75">
      <c r="A199" s="291" t="s">
        <v>502</v>
      </c>
      <c r="B199" s="292" t="s">
        <v>333</v>
      </c>
      <c r="C199" s="240">
        <v>0</v>
      </c>
      <c r="D199" s="241" t="s">
        <v>241</v>
      </c>
      <c r="E199" s="293">
        <f t="shared" si="25"/>
        <v>0</v>
      </c>
      <c r="F199" s="294" t="s">
        <v>241</v>
      </c>
      <c r="G199" s="295">
        <f t="shared" si="26"/>
        <v>0.01</v>
      </c>
      <c r="H199" s="296">
        <f t="shared" si="27"/>
        <v>0</v>
      </c>
      <c r="I199" s="297">
        <f t="shared" si="30"/>
        <v>0</v>
      </c>
      <c r="J199" s="298">
        <v>0</v>
      </c>
      <c r="K199" s="293"/>
      <c r="L199" s="299"/>
      <c r="M199" s="299">
        <f t="shared" si="28"/>
        <v>0</v>
      </c>
      <c r="N199" s="300">
        <f t="shared" si="29"/>
        <v>0</v>
      </c>
    </row>
    <row r="200" spans="1:14" ht="12.75">
      <c r="A200" s="291" t="s">
        <v>503</v>
      </c>
      <c r="B200" s="292" t="s">
        <v>302</v>
      </c>
      <c r="C200" s="240">
        <v>0</v>
      </c>
      <c r="D200" s="241" t="s">
        <v>241</v>
      </c>
      <c r="E200" s="293">
        <f t="shared" si="25"/>
        <v>0</v>
      </c>
      <c r="F200" s="294" t="s">
        <v>241</v>
      </c>
      <c r="G200" s="295">
        <f t="shared" si="26"/>
        <v>0.01</v>
      </c>
      <c r="H200" s="296">
        <f t="shared" si="27"/>
        <v>0</v>
      </c>
      <c r="I200" s="297">
        <f t="shared" si="30"/>
        <v>0</v>
      </c>
      <c r="J200" s="298">
        <v>0</v>
      </c>
      <c r="K200" s="293"/>
      <c r="L200" s="299"/>
      <c r="M200" s="299">
        <f t="shared" si="28"/>
        <v>0</v>
      </c>
      <c r="N200" s="300">
        <f t="shared" si="29"/>
        <v>0</v>
      </c>
    </row>
    <row r="201" spans="1:14" ht="12.75">
      <c r="A201" s="291" t="s">
        <v>504</v>
      </c>
      <c r="B201" s="292" t="s">
        <v>334</v>
      </c>
      <c r="C201" s="240">
        <v>0</v>
      </c>
      <c r="D201" s="241" t="s">
        <v>241</v>
      </c>
      <c r="E201" s="293">
        <f t="shared" si="25"/>
        <v>0</v>
      </c>
      <c r="F201" s="294" t="s">
        <v>241</v>
      </c>
      <c r="G201" s="295">
        <f t="shared" si="26"/>
        <v>0.01</v>
      </c>
      <c r="H201" s="296">
        <f t="shared" si="27"/>
        <v>0</v>
      </c>
      <c r="I201" s="297">
        <f t="shared" si="30"/>
        <v>0</v>
      </c>
      <c r="J201" s="298">
        <v>0</v>
      </c>
      <c r="K201" s="293"/>
      <c r="L201" s="299"/>
      <c r="M201" s="299">
        <f t="shared" si="28"/>
        <v>0</v>
      </c>
      <c r="N201" s="300">
        <f t="shared" si="29"/>
        <v>0</v>
      </c>
    </row>
    <row r="202" spans="1:14" ht="12.75">
      <c r="A202" s="291" t="s">
        <v>505</v>
      </c>
      <c r="B202" s="292" t="s">
        <v>183</v>
      </c>
      <c r="C202" s="240">
        <v>0</v>
      </c>
      <c r="D202" s="241" t="s">
        <v>241</v>
      </c>
      <c r="E202" s="293">
        <f t="shared" si="25"/>
        <v>0</v>
      </c>
      <c r="F202" s="294" t="s">
        <v>241</v>
      </c>
      <c r="G202" s="295">
        <f t="shared" si="26"/>
        <v>0.01</v>
      </c>
      <c r="H202" s="296">
        <f t="shared" si="27"/>
        <v>0</v>
      </c>
      <c r="I202" s="297">
        <f t="shared" si="30"/>
        <v>0</v>
      </c>
      <c r="J202" s="298">
        <v>0</v>
      </c>
      <c r="K202" s="293"/>
      <c r="L202" s="299"/>
      <c r="M202" s="299">
        <f t="shared" si="28"/>
        <v>0</v>
      </c>
      <c r="N202" s="300">
        <f t="shared" si="29"/>
        <v>0</v>
      </c>
    </row>
    <row r="203" spans="1:14" ht="12.75">
      <c r="A203" s="291" t="s">
        <v>506</v>
      </c>
      <c r="B203" s="292" t="s">
        <v>335</v>
      </c>
      <c r="C203" s="240">
        <v>0</v>
      </c>
      <c r="D203" s="241" t="s">
        <v>241</v>
      </c>
      <c r="E203" s="293">
        <f t="shared" si="25"/>
        <v>0</v>
      </c>
      <c r="F203" s="294" t="s">
        <v>241</v>
      </c>
      <c r="G203" s="295">
        <f t="shared" si="26"/>
        <v>0.01</v>
      </c>
      <c r="H203" s="296">
        <f t="shared" si="27"/>
        <v>0</v>
      </c>
      <c r="I203" s="297">
        <f t="shared" si="30"/>
        <v>0</v>
      </c>
      <c r="J203" s="298">
        <v>0</v>
      </c>
      <c r="K203" s="293"/>
      <c r="L203" s="299"/>
      <c r="M203" s="299">
        <f t="shared" si="28"/>
        <v>0</v>
      </c>
      <c r="N203" s="300">
        <f t="shared" si="29"/>
        <v>0</v>
      </c>
    </row>
    <row r="204" spans="1:14" ht="12.75">
      <c r="A204" s="291" t="s">
        <v>507</v>
      </c>
      <c r="B204" s="292" t="s">
        <v>336</v>
      </c>
      <c r="C204" s="240">
        <v>0</v>
      </c>
      <c r="D204" s="241" t="s">
        <v>241</v>
      </c>
      <c r="E204" s="293">
        <f t="shared" si="25"/>
        <v>0</v>
      </c>
      <c r="F204" s="294" t="s">
        <v>241</v>
      </c>
      <c r="G204" s="295">
        <f t="shared" si="26"/>
        <v>0.01</v>
      </c>
      <c r="H204" s="296">
        <f t="shared" si="27"/>
        <v>0</v>
      </c>
      <c r="I204" s="297">
        <f t="shared" si="30"/>
        <v>0</v>
      </c>
      <c r="J204" s="298">
        <v>0</v>
      </c>
      <c r="K204" s="293"/>
      <c r="L204" s="299"/>
      <c r="M204" s="299">
        <f t="shared" si="28"/>
        <v>0</v>
      </c>
      <c r="N204" s="300">
        <f t="shared" si="29"/>
        <v>0</v>
      </c>
    </row>
    <row r="205" spans="1:14" ht="12.75">
      <c r="A205" s="291" t="s">
        <v>508</v>
      </c>
      <c r="B205" s="292" t="s">
        <v>337</v>
      </c>
      <c r="C205" s="240">
        <v>0</v>
      </c>
      <c r="D205" s="241" t="s">
        <v>241</v>
      </c>
      <c r="E205" s="293">
        <f t="shared" si="25"/>
        <v>0</v>
      </c>
      <c r="F205" s="294" t="s">
        <v>241</v>
      </c>
      <c r="G205" s="295">
        <f t="shared" si="26"/>
        <v>0.01</v>
      </c>
      <c r="H205" s="296">
        <f t="shared" si="27"/>
        <v>0</v>
      </c>
      <c r="I205" s="297">
        <f t="shared" si="30"/>
        <v>0</v>
      </c>
      <c r="J205" s="298">
        <v>0</v>
      </c>
      <c r="K205" s="293"/>
      <c r="L205" s="299"/>
      <c r="M205" s="299">
        <f t="shared" si="28"/>
        <v>0</v>
      </c>
      <c r="N205" s="300">
        <f t="shared" si="29"/>
        <v>0</v>
      </c>
    </row>
    <row r="206" spans="1:14" ht="12.75">
      <c r="A206" s="291" t="s">
        <v>509</v>
      </c>
      <c r="B206" s="292" t="s">
        <v>338</v>
      </c>
      <c r="C206" s="240">
        <v>0</v>
      </c>
      <c r="D206" s="241" t="s">
        <v>241</v>
      </c>
      <c r="E206" s="293">
        <f t="shared" si="25"/>
        <v>0</v>
      </c>
      <c r="F206" s="294" t="s">
        <v>241</v>
      </c>
      <c r="G206" s="295">
        <f t="shared" si="26"/>
        <v>0.01</v>
      </c>
      <c r="H206" s="296">
        <f t="shared" si="27"/>
        <v>0</v>
      </c>
      <c r="I206" s="297">
        <f t="shared" si="30"/>
        <v>0</v>
      </c>
      <c r="J206" s="298">
        <v>0</v>
      </c>
      <c r="K206" s="293"/>
      <c r="L206" s="299"/>
      <c r="M206" s="299">
        <f t="shared" si="28"/>
        <v>0</v>
      </c>
      <c r="N206" s="300">
        <f t="shared" si="29"/>
        <v>0</v>
      </c>
    </row>
    <row r="207" spans="1:14" ht="12.75">
      <c r="A207" s="291">
        <v>547</v>
      </c>
      <c r="B207" s="292" t="s">
        <v>1168</v>
      </c>
      <c r="C207" s="240">
        <v>0</v>
      </c>
      <c r="D207" s="241" t="s">
        <v>241</v>
      </c>
      <c r="E207" s="293">
        <f>+ROUND(C207/1000,0)</f>
        <v>0</v>
      </c>
      <c r="F207" s="294" t="s">
        <v>241</v>
      </c>
      <c r="G207" s="295">
        <f t="shared" si="26"/>
        <v>0.01</v>
      </c>
      <c r="H207" s="296">
        <f t="shared" si="27"/>
        <v>0</v>
      </c>
      <c r="I207" s="297">
        <f>+H207+E207</f>
        <v>0</v>
      </c>
      <c r="J207" s="298">
        <v>0</v>
      </c>
      <c r="K207" s="293"/>
      <c r="L207" s="299"/>
      <c r="M207" s="299">
        <f t="shared" si="28"/>
        <v>0</v>
      </c>
      <c r="N207" s="300">
        <f>+J207</f>
        <v>0</v>
      </c>
    </row>
    <row r="208" spans="1:14" ht="12.75">
      <c r="A208" s="291" t="s">
        <v>510</v>
      </c>
      <c r="B208" s="292" t="s">
        <v>131</v>
      </c>
      <c r="C208" s="240">
        <v>0</v>
      </c>
      <c r="D208" s="241" t="s">
        <v>241</v>
      </c>
      <c r="E208" s="293">
        <f t="shared" si="25"/>
        <v>0</v>
      </c>
      <c r="F208" s="294" t="s">
        <v>241</v>
      </c>
      <c r="G208" s="295">
        <f t="shared" si="26"/>
        <v>0.01</v>
      </c>
      <c r="H208" s="296">
        <f t="shared" si="27"/>
        <v>0</v>
      </c>
      <c r="I208" s="297">
        <f t="shared" si="30"/>
        <v>0</v>
      </c>
      <c r="J208" s="298">
        <v>0</v>
      </c>
      <c r="K208" s="293"/>
      <c r="L208" s="299"/>
      <c r="M208" s="299">
        <f t="shared" si="28"/>
        <v>0</v>
      </c>
      <c r="N208" s="300">
        <f t="shared" si="29"/>
        <v>0</v>
      </c>
    </row>
    <row r="209" spans="1:14" ht="12.75">
      <c r="A209" s="291" t="s">
        <v>511</v>
      </c>
      <c r="B209" s="292" t="s">
        <v>339</v>
      </c>
      <c r="C209" s="240">
        <v>0</v>
      </c>
      <c r="D209" s="241" t="s">
        <v>241</v>
      </c>
      <c r="E209" s="293">
        <f t="shared" si="25"/>
        <v>0</v>
      </c>
      <c r="F209" s="294" t="s">
        <v>241</v>
      </c>
      <c r="G209" s="295">
        <f t="shared" si="26"/>
        <v>0.01</v>
      </c>
      <c r="H209" s="296">
        <f t="shared" si="27"/>
        <v>0</v>
      </c>
      <c r="I209" s="297">
        <f t="shared" si="30"/>
        <v>0</v>
      </c>
      <c r="J209" s="298">
        <v>0</v>
      </c>
      <c r="K209" s="293"/>
      <c r="L209" s="299"/>
      <c r="M209" s="299">
        <f t="shared" si="28"/>
        <v>0</v>
      </c>
      <c r="N209" s="300">
        <f t="shared" si="29"/>
        <v>0</v>
      </c>
    </row>
    <row r="210" spans="1:14" ht="12.75">
      <c r="A210" s="291" t="s">
        <v>512</v>
      </c>
      <c r="B210" s="292" t="s">
        <v>340</v>
      </c>
      <c r="C210" s="240">
        <v>0</v>
      </c>
      <c r="D210" s="241" t="s">
        <v>241</v>
      </c>
      <c r="E210" s="293">
        <f t="shared" si="25"/>
        <v>0</v>
      </c>
      <c r="F210" s="294" t="s">
        <v>241</v>
      </c>
      <c r="G210" s="295">
        <f t="shared" si="26"/>
        <v>0.01</v>
      </c>
      <c r="H210" s="296">
        <f t="shared" si="27"/>
        <v>0</v>
      </c>
      <c r="I210" s="297">
        <f t="shared" si="30"/>
        <v>0</v>
      </c>
      <c r="J210" s="298">
        <v>0</v>
      </c>
      <c r="K210" s="293"/>
      <c r="L210" s="299"/>
      <c r="M210" s="299">
        <f t="shared" si="28"/>
        <v>0</v>
      </c>
      <c r="N210" s="300">
        <f t="shared" si="29"/>
        <v>0</v>
      </c>
    </row>
    <row r="211" spans="1:14" ht="12.75">
      <c r="A211" s="291" t="s">
        <v>513</v>
      </c>
      <c r="B211" s="292" t="s">
        <v>341</v>
      </c>
      <c r="C211" s="240">
        <v>0</v>
      </c>
      <c r="D211" s="241" t="s">
        <v>241</v>
      </c>
      <c r="E211" s="293">
        <f t="shared" si="25"/>
        <v>0</v>
      </c>
      <c r="F211" s="294" t="s">
        <v>241</v>
      </c>
      <c r="G211" s="295">
        <f t="shared" si="26"/>
        <v>0.01</v>
      </c>
      <c r="H211" s="296">
        <f t="shared" si="27"/>
        <v>0</v>
      </c>
      <c r="I211" s="297">
        <f t="shared" si="30"/>
        <v>0</v>
      </c>
      <c r="J211" s="298">
        <v>0</v>
      </c>
      <c r="K211" s="293"/>
      <c r="L211" s="299"/>
      <c r="M211" s="299">
        <f t="shared" si="28"/>
        <v>0</v>
      </c>
      <c r="N211" s="300">
        <f t="shared" si="29"/>
        <v>0</v>
      </c>
    </row>
    <row r="212" spans="1:14" ht="12.75">
      <c r="A212" s="291" t="s">
        <v>514</v>
      </c>
      <c r="B212" s="292" t="s">
        <v>342</v>
      </c>
      <c r="C212" s="240">
        <v>0</v>
      </c>
      <c r="D212" s="241" t="s">
        <v>241</v>
      </c>
      <c r="E212" s="293">
        <f t="shared" si="25"/>
        <v>0</v>
      </c>
      <c r="F212" s="294" t="s">
        <v>241</v>
      </c>
      <c r="G212" s="295">
        <f t="shared" si="26"/>
        <v>0.01</v>
      </c>
      <c r="H212" s="296">
        <f t="shared" si="27"/>
        <v>0</v>
      </c>
      <c r="I212" s="297">
        <f t="shared" si="30"/>
        <v>0</v>
      </c>
      <c r="J212" s="298">
        <v>0</v>
      </c>
      <c r="K212" s="293"/>
      <c r="L212" s="299"/>
      <c r="M212" s="299">
        <f t="shared" si="28"/>
        <v>0</v>
      </c>
      <c r="N212" s="300">
        <f t="shared" si="29"/>
        <v>0</v>
      </c>
    </row>
    <row r="213" spans="1:14" ht="12.75">
      <c r="A213" s="291" t="s">
        <v>515</v>
      </c>
      <c r="B213" s="292" t="s">
        <v>343</v>
      </c>
      <c r="C213" s="240">
        <v>0</v>
      </c>
      <c r="D213" s="241" t="s">
        <v>241</v>
      </c>
      <c r="E213" s="293">
        <f t="shared" si="25"/>
        <v>0</v>
      </c>
      <c r="F213" s="294" t="s">
        <v>241</v>
      </c>
      <c r="G213" s="295">
        <f t="shared" si="26"/>
        <v>0.01</v>
      </c>
      <c r="H213" s="296">
        <f t="shared" si="27"/>
        <v>0</v>
      </c>
      <c r="I213" s="297">
        <f t="shared" si="30"/>
        <v>0</v>
      </c>
      <c r="J213" s="298">
        <v>0</v>
      </c>
      <c r="K213" s="293"/>
      <c r="L213" s="299"/>
      <c r="M213" s="299">
        <f t="shared" si="28"/>
        <v>0</v>
      </c>
      <c r="N213" s="300">
        <f t="shared" si="29"/>
        <v>0</v>
      </c>
    </row>
    <row r="214" spans="1:14" ht="12.75">
      <c r="A214" s="291" t="s">
        <v>516</v>
      </c>
      <c r="B214" s="292" t="s">
        <v>344</v>
      </c>
      <c r="C214" s="240">
        <v>0</v>
      </c>
      <c r="D214" s="241" t="s">
        <v>241</v>
      </c>
      <c r="E214" s="293">
        <f t="shared" si="25"/>
        <v>0</v>
      </c>
      <c r="F214" s="294" t="s">
        <v>241</v>
      </c>
      <c r="G214" s="295">
        <f t="shared" si="26"/>
        <v>0.01</v>
      </c>
      <c r="H214" s="296">
        <f t="shared" si="27"/>
        <v>0</v>
      </c>
      <c r="I214" s="297">
        <f t="shared" si="30"/>
        <v>0</v>
      </c>
      <c r="J214" s="298">
        <v>0</v>
      </c>
      <c r="K214" s="293"/>
      <c r="L214" s="299"/>
      <c r="M214" s="299">
        <f aca="true" t="shared" si="31" ref="M214:M246">+I214</f>
        <v>0</v>
      </c>
      <c r="N214" s="300">
        <f t="shared" si="29"/>
        <v>0</v>
      </c>
    </row>
    <row r="215" spans="1:14" ht="12.75">
      <c r="A215" s="291" t="s">
        <v>517</v>
      </c>
      <c r="B215" s="292" t="s">
        <v>345</v>
      </c>
      <c r="C215" s="240">
        <v>0</v>
      </c>
      <c r="D215" s="241" t="s">
        <v>241</v>
      </c>
      <c r="E215" s="293">
        <f t="shared" si="25"/>
        <v>0</v>
      </c>
      <c r="F215" s="294" t="s">
        <v>241</v>
      </c>
      <c r="G215" s="295">
        <f t="shared" si="26"/>
        <v>0.01</v>
      </c>
      <c r="H215" s="296">
        <f t="shared" si="27"/>
        <v>0</v>
      </c>
      <c r="I215" s="297">
        <f t="shared" si="30"/>
        <v>0</v>
      </c>
      <c r="J215" s="298">
        <v>0</v>
      </c>
      <c r="K215" s="293"/>
      <c r="L215" s="299"/>
      <c r="M215" s="299">
        <f t="shared" si="31"/>
        <v>0</v>
      </c>
      <c r="N215" s="300">
        <f t="shared" si="29"/>
        <v>0</v>
      </c>
    </row>
    <row r="216" spans="1:14" ht="12.75">
      <c r="A216" s="291" t="s">
        <v>518</v>
      </c>
      <c r="B216" s="292" t="s">
        <v>1169</v>
      </c>
      <c r="C216" s="240">
        <v>0</v>
      </c>
      <c r="D216" s="241" t="s">
        <v>241</v>
      </c>
      <c r="E216" s="293">
        <f t="shared" si="25"/>
        <v>0</v>
      </c>
      <c r="F216" s="294" t="s">
        <v>241</v>
      </c>
      <c r="G216" s="295">
        <f t="shared" si="26"/>
        <v>0.01</v>
      </c>
      <c r="H216" s="296">
        <f t="shared" si="27"/>
        <v>0</v>
      </c>
      <c r="I216" s="297">
        <f t="shared" si="30"/>
        <v>0</v>
      </c>
      <c r="J216" s="298">
        <v>0</v>
      </c>
      <c r="K216" s="293"/>
      <c r="L216" s="299"/>
      <c r="M216" s="299">
        <f t="shared" si="31"/>
        <v>0</v>
      </c>
      <c r="N216" s="300">
        <f t="shared" si="29"/>
        <v>0</v>
      </c>
    </row>
    <row r="217" spans="1:14" ht="12.75">
      <c r="A217" s="291" t="s">
        <v>518</v>
      </c>
      <c r="B217" s="292" t="s">
        <v>1170</v>
      </c>
      <c r="C217" s="240">
        <v>0</v>
      </c>
      <c r="D217" s="241" t="s">
        <v>241</v>
      </c>
      <c r="E217" s="293">
        <f>+ROUND(C217/1000,0)</f>
        <v>0</v>
      </c>
      <c r="F217" s="294" t="s">
        <v>241</v>
      </c>
      <c r="G217" s="295">
        <f t="shared" si="26"/>
        <v>0.01</v>
      </c>
      <c r="H217" s="296">
        <f t="shared" si="27"/>
        <v>0</v>
      </c>
      <c r="I217" s="297">
        <f>+H217+E217</f>
        <v>0</v>
      </c>
      <c r="J217" s="298">
        <v>0</v>
      </c>
      <c r="K217" s="293"/>
      <c r="L217" s="299"/>
      <c r="M217" s="299">
        <f t="shared" si="31"/>
        <v>0</v>
      </c>
      <c r="N217" s="300">
        <f>+J217</f>
        <v>0</v>
      </c>
    </row>
    <row r="218" spans="1:14" ht="12.75">
      <c r="A218" s="291" t="s">
        <v>518</v>
      </c>
      <c r="B218" s="292" t="s">
        <v>1171</v>
      </c>
      <c r="C218" s="240">
        <v>0</v>
      </c>
      <c r="D218" s="241" t="s">
        <v>241</v>
      </c>
      <c r="E218" s="293">
        <f>+ROUND(C218/1000,0)</f>
        <v>0</v>
      </c>
      <c r="F218" s="294" t="s">
        <v>241</v>
      </c>
      <c r="G218" s="295">
        <f t="shared" si="26"/>
        <v>0.01</v>
      </c>
      <c r="H218" s="296">
        <f t="shared" si="27"/>
        <v>0</v>
      </c>
      <c r="I218" s="297">
        <f>+H218+E218</f>
        <v>0</v>
      </c>
      <c r="J218" s="298">
        <v>0</v>
      </c>
      <c r="K218" s="293"/>
      <c r="L218" s="299"/>
      <c r="M218" s="299">
        <f t="shared" si="31"/>
        <v>0</v>
      </c>
      <c r="N218" s="300">
        <f>+J218</f>
        <v>0</v>
      </c>
    </row>
    <row r="219" spans="1:14" ht="12.75">
      <c r="A219" s="291" t="s">
        <v>519</v>
      </c>
      <c r="B219" s="292" t="s">
        <v>188</v>
      </c>
      <c r="C219" s="240">
        <v>0</v>
      </c>
      <c r="D219" s="241" t="s">
        <v>241</v>
      </c>
      <c r="E219" s="293">
        <f t="shared" si="25"/>
        <v>0</v>
      </c>
      <c r="F219" s="294" t="s">
        <v>241</v>
      </c>
      <c r="G219" s="295">
        <f t="shared" si="26"/>
        <v>0.01</v>
      </c>
      <c r="H219" s="296">
        <f t="shared" si="27"/>
        <v>0</v>
      </c>
      <c r="I219" s="297">
        <f t="shared" si="30"/>
        <v>0</v>
      </c>
      <c r="J219" s="298">
        <v>0</v>
      </c>
      <c r="K219" s="293"/>
      <c r="L219" s="299"/>
      <c r="M219" s="299">
        <f t="shared" si="31"/>
        <v>0</v>
      </c>
      <c r="N219" s="300">
        <f t="shared" si="29"/>
        <v>0</v>
      </c>
    </row>
    <row r="220" spans="1:14" ht="12.75">
      <c r="A220" s="291" t="s">
        <v>520</v>
      </c>
      <c r="B220" s="292" t="s">
        <v>1172</v>
      </c>
      <c r="C220" s="240">
        <v>0</v>
      </c>
      <c r="D220" s="241" t="s">
        <v>241</v>
      </c>
      <c r="E220" s="293">
        <f t="shared" si="25"/>
        <v>0</v>
      </c>
      <c r="F220" s="294" t="s">
        <v>241</v>
      </c>
      <c r="G220" s="295">
        <f t="shared" si="26"/>
        <v>0.01</v>
      </c>
      <c r="H220" s="296">
        <f t="shared" si="27"/>
        <v>0</v>
      </c>
      <c r="I220" s="297">
        <f t="shared" si="30"/>
        <v>0</v>
      </c>
      <c r="J220" s="298">
        <v>0</v>
      </c>
      <c r="K220" s="293"/>
      <c r="L220" s="299"/>
      <c r="M220" s="299">
        <f t="shared" si="31"/>
        <v>0</v>
      </c>
      <c r="N220" s="300">
        <f t="shared" si="29"/>
        <v>0</v>
      </c>
    </row>
    <row r="221" spans="1:14" ht="12.75">
      <c r="A221" s="291" t="s">
        <v>520</v>
      </c>
      <c r="B221" s="292" t="s">
        <v>1173</v>
      </c>
      <c r="C221" s="240">
        <v>0</v>
      </c>
      <c r="D221" s="241" t="s">
        <v>241</v>
      </c>
      <c r="E221" s="293">
        <f>+ROUND(C221/1000,0)</f>
        <v>0</v>
      </c>
      <c r="F221" s="294" t="s">
        <v>241</v>
      </c>
      <c r="G221" s="295">
        <f t="shared" si="26"/>
        <v>0.01</v>
      </c>
      <c r="H221" s="296">
        <f t="shared" si="27"/>
        <v>0</v>
      </c>
      <c r="I221" s="297">
        <f>+H221+E221</f>
        <v>0</v>
      </c>
      <c r="J221" s="298">
        <v>0</v>
      </c>
      <c r="K221" s="293"/>
      <c r="L221" s="299"/>
      <c r="M221" s="299">
        <f t="shared" si="31"/>
        <v>0</v>
      </c>
      <c r="N221" s="300">
        <f>+J221</f>
        <v>0</v>
      </c>
    </row>
    <row r="222" spans="1:14" ht="12.75">
      <c r="A222" s="291" t="s">
        <v>521</v>
      </c>
      <c r="B222" s="292" t="s">
        <v>1174</v>
      </c>
      <c r="C222" s="240">
        <v>0</v>
      </c>
      <c r="D222" s="241" t="s">
        <v>241</v>
      </c>
      <c r="E222" s="293">
        <f t="shared" si="25"/>
        <v>0</v>
      </c>
      <c r="F222" s="294" t="s">
        <v>241</v>
      </c>
      <c r="G222" s="295">
        <f t="shared" si="26"/>
        <v>0.01</v>
      </c>
      <c r="H222" s="296">
        <f t="shared" si="27"/>
        <v>0</v>
      </c>
      <c r="I222" s="297">
        <f t="shared" si="30"/>
        <v>0</v>
      </c>
      <c r="J222" s="298">
        <v>0</v>
      </c>
      <c r="K222" s="293"/>
      <c r="L222" s="299"/>
      <c r="M222" s="299">
        <f t="shared" si="31"/>
        <v>0</v>
      </c>
      <c r="N222" s="300">
        <f t="shared" si="29"/>
        <v>0</v>
      </c>
    </row>
    <row r="223" spans="1:14" ht="12.75">
      <c r="A223" s="291" t="s">
        <v>522</v>
      </c>
      <c r="B223" s="292" t="s">
        <v>346</v>
      </c>
      <c r="C223" s="240">
        <v>0</v>
      </c>
      <c r="D223" s="241" t="s">
        <v>241</v>
      </c>
      <c r="E223" s="293">
        <f t="shared" si="25"/>
        <v>0</v>
      </c>
      <c r="F223" s="294" t="s">
        <v>241</v>
      </c>
      <c r="G223" s="295">
        <f t="shared" si="26"/>
        <v>0.01</v>
      </c>
      <c r="H223" s="296">
        <f t="shared" si="27"/>
        <v>0</v>
      </c>
      <c r="I223" s="297">
        <f t="shared" si="30"/>
        <v>0</v>
      </c>
      <c r="J223" s="298">
        <v>0</v>
      </c>
      <c r="K223" s="293"/>
      <c r="L223" s="299"/>
      <c r="M223" s="299">
        <f t="shared" si="31"/>
        <v>0</v>
      </c>
      <c r="N223" s="300">
        <f t="shared" si="29"/>
        <v>0</v>
      </c>
    </row>
    <row r="224" spans="1:14" ht="12.75">
      <c r="A224" s="291" t="s">
        <v>523</v>
      </c>
      <c r="B224" s="292" t="s">
        <v>1175</v>
      </c>
      <c r="C224" s="240">
        <v>0</v>
      </c>
      <c r="D224" s="241" t="s">
        <v>241</v>
      </c>
      <c r="E224" s="293">
        <f t="shared" si="25"/>
        <v>0</v>
      </c>
      <c r="F224" s="294" t="s">
        <v>241</v>
      </c>
      <c r="G224" s="295">
        <f t="shared" si="26"/>
        <v>0.01</v>
      </c>
      <c r="H224" s="296">
        <f t="shared" si="27"/>
        <v>0</v>
      </c>
      <c r="I224" s="297">
        <f t="shared" si="30"/>
        <v>0</v>
      </c>
      <c r="J224" s="298">
        <v>0</v>
      </c>
      <c r="K224" s="293"/>
      <c r="L224" s="299"/>
      <c r="M224" s="299">
        <f t="shared" si="31"/>
        <v>0</v>
      </c>
      <c r="N224" s="300">
        <f t="shared" si="29"/>
        <v>0</v>
      </c>
    </row>
    <row r="225" spans="1:14" ht="12.75">
      <c r="A225" s="291" t="s">
        <v>524</v>
      </c>
      <c r="B225" s="292" t="s">
        <v>347</v>
      </c>
      <c r="C225" s="240">
        <v>0</v>
      </c>
      <c r="D225" s="241" t="s">
        <v>241</v>
      </c>
      <c r="E225" s="293">
        <f t="shared" si="25"/>
        <v>0</v>
      </c>
      <c r="F225" s="294" t="s">
        <v>241</v>
      </c>
      <c r="G225" s="295">
        <f t="shared" si="26"/>
        <v>0.01</v>
      </c>
      <c r="H225" s="296">
        <f t="shared" si="27"/>
        <v>0</v>
      </c>
      <c r="I225" s="297">
        <f t="shared" si="30"/>
        <v>0</v>
      </c>
      <c r="J225" s="298">
        <v>0</v>
      </c>
      <c r="K225" s="293"/>
      <c r="L225" s="299"/>
      <c r="M225" s="299">
        <f t="shared" si="31"/>
        <v>0</v>
      </c>
      <c r="N225" s="300">
        <f t="shared" si="29"/>
        <v>0</v>
      </c>
    </row>
    <row r="226" spans="1:14" ht="12.75">
      <c r="A226" s="291" t="s">
        <v>525</v>
      </c>
      <c r="B226" s="292" t="s">
        <v>158</v>
      </c>
      <c r="C226" s="240">
        <v>0</v>
      </c>
      <c r="D226" s="241" t="s">
        <v>241</v>
      </c>
      <c r="E226" s="293">
        <f t="shared" si="25"/>
        <v>0</v>
      </c>
      <c r="F226" s="294" t="s">
        <v>241</v>
      </c>
      <c r="G226" s="295">
        <f t="shared" si="26"/>
        <v>0.01</v>
      </c>
      <c r="H226" s="296">
        <f t="shared" si="27"/>
        <v>0</v>
      </c>
      <c r="I226" s="297">
        <f t="shared" si="30"/>
        <v>0</v>
      </c>
      <c r="J226" s="298">
        <v>0</v>
      </c>
      <c r="K226" s="293"/>
      <c r="L226" s="299"/>
      <c r="M226" s="299">
        <f t="shared" si="31"/>
        <v>0</v>
      </c>
      <c r="N226" s="300">
        <f t="shared" si="29"/>
        <v>0</v>
      </c>
    </row>
    <row r="227" spans="1:14" ht="12.75">
      <c r="A227" s="291" t="s">
        <v>526</v>
      </c>
      <c r="B227" s="292" t="s">
        <v>348</v>
      </c>
      <c r="C227" s="240">
        <v>0</v>
      </c>
      <c r="D227" s="241" t="s">
        <v>241</v>
      </c>
      <c r="E227" s="293">
        <f t="shared" si="25"/>
        <v>0</v>
      </c>
      <c r="F227" s="294" t="s">
        <v>241</v>
      </c>
      <c r="G227" s="295">
        <f t="shared" si="26"/>
        <v>0.01</v>
      </c>
      <c r="H227" s="296">
        <f t="shared" si="27"/>
        <v>0</v>
      </c>
      <c r="I227" s="297">
        <f t="shared" si="30"/>
        <v>0</v>
      </c>
      <c r="J227" s="298">
        <v>0</v>
      </c>
      <c r="K227" s="293"/>
      <c r="L227" s="299"/>
      <c r="M227" s="299">
        <f t="shared" si="31"/>
        <v>0</v>
      </c>
      <c r="N227" s="300">
        <f t="shared" si="29"/>
        <v>0</v>
      </c>
    </row>
    <row r="228" spans="1:14" ht="12.75">
      <c r="A228" s="291" t="s">
        <v>527</v>
      </c>
      <c r="B228" s="292" t="s">
        <v>349</v>
      </c>
      <c r="C228" s="240">
        <v>0</v>
      </c>
      <c r="D228" s="241" t="s">
        <v>241</v>
      </c>
      <c r="E228" s="293">
        <f t="shared" si="25"/>
        <v>0</v>
      </c>
      <c r="F228" s="294" t="s">
        <v>241</v>
      </c>
      <c r="G228" s="295">
        <f t="shared" si="26"/>
        <v>0.01</v>
      </c>
      <c r="H228" s="296">
        <f t="shared" si="27"/>
        <v>0</v>
      </c>
      <c r="I228" s="297">
        <f t="shared" si="30"/>
        <v>0</v>
      </c>
      <c r="J228" s="298">
        <v>0</v>
      </c>
      <c r="K228" s="293"/>
      <c r="L228" s="299"/>
      <c r="M228" s="299">
        <f t="shared" si="31"/>
        <v>0</v>
      </c>
      <c r="N228" s="300">
        <f t="shared" si="29"/>
        <v>0</v>
      </c>
    </row>
    <row r="229" spans="1:14" ht="12.75">
      <c r="A229" s="291" t="s">
        <v>528</v>
      </c>
      <c r="B229" s="292" t="s">
        <v>350</v>
      </c>
      <c r="C229" s="240">
        <v>0</v>
      </c>
      <c r="D229" s="241" t="s">
        <v>241</v>
      </c>
      <c r="E229" s="293">
        <f t="shared" si="25"/>
        <v>0</v>
      </c>
      <c r="F229" s="294" t="s">
        <v>241</v>
      </c>
      <c r="G229" s="295">
        <f t="shared" si="26"/>
        <v>0.01</v>
      </c>
      <c r="H229" s="296">
        <f t="shared" si="27"/>
        <v>0</v>
      </c>
      <c r="I229" s="297">
        <f t="shared" si="30"/>
        <v>0</v>
      </c>
      <c r="J229" s="298">
        <v>0</v>
      </c>
      <c r="K229" s="293"/>
      <c r="L229" s="299"/>
      <c r="M229" s="299">
        <f t="shared" si="31"/>
        <v>0</v>
      </c>
      <c r="N229" s="300">
        <f t="shared" si="29"/>
        <v>0</v>
      </c>
    </row>
    <row r="230" spans="1:14" ht="12.75">
      <c r="A230" s="291" t="s">
        <v>529</v>
      </c>
      <c r="B230" s="499" t="s">
        <v>356</v>
      </c>
      <c r="C230" s="240">
        <v>0</v>
      </c>
      <c r="D230" s="241" t="s">
        <v>241</v>
      </c>
      <c r="E230" s="293">
        <f t="shared" si="25"/>
        <v>0</v>
      </c>
      <c r="F230" s="294" t="s">
        <v>241</v>
      </c>
      <c r="G230" s="295">
        <f t="shared" si="26"/>
        <v>0.01</v>
      </c>
      <c r="H230" s="296">
        <f t="shared" si="27"/>
        <v>0</v>
      </c>
      <c r="I230" s="297">
        <f t="shared" si="30"/>
        <v>0</v>
      </c>
      <c r="J230" s="298">
        <v>0</v>
      </c>
      <c r="K230" s="293"/>
      <c r="L230" s="299"/>
      <c r="M230" s="299">
        <f t="shared" si="31"/>
        <v>0</v>
      </c>
      <c r="N230" s="300">
        <f t="shared" si="29"/>
        <v>0</v>
      </c>
    </row>
    <row r="231" spans="1:14" ht="12.75">
      <c r="A231" s="291" t="s">
        <v>530</v>
      </c>
      <c r="B231" s="499" t="s">
        <v>1176</v>
      </c>
      <c r="C231" s="240">
        <v>0</v>
      </c>
      <c r="D231" s="241" t="s">
        <v>241</v>
      </c>
      <c r="E231" s="293">
        <f t="shared" si="25"/>
        <v>0</v>
      </c>
      <c r="F231" s="294" t="s">
        <v>241</v>
      </c>
      <c r="G231" s="295">
        <f t="shared" si="26"/>
        <v>0.01</v>
      </c>
      <c r="H231" s="296">
        <f t="shared" si="27"/>
        <v>0</v>
      </c>
      <c r="I231" s="297">
        <f t="shared" si="30"/>
        <v>0</v>
      </c>
      <c r="J231" s="298">
        <v>0</v>
      </c>
      <c r="K231" s="293"/>
      <c r="L231" s="299"/>
      <c r="M231" s="299">
        <f t="shared" si="31"/>
        <v>0</v>
      </c>
      <c r="N231" s="300">
        <f t="shared" si="29"/>
        <v>0</v>
      </c>
    </row>
    <row r="232" spans="1:14" ht="12.75">
      <c r="A232" s="291">
        <v>583</v>
      </c>
      <c r="B232" s="499" t="s">
        <v>357</v>
      </c>
      <c r="C232" s="240">
        <v>0</v>
      </c>
      <c r="D232" s="241" t="s">
        <v>241</v>
      </c>
      <c r="E232" s="293">
        <f t="shared" si="25"/>
        <v>0</v>
      </c>
      <c r="F232" s="294" t="s">
        <v>241</v>
      </c>
      <c r="G232" s="295">
        <f t="shared" si="26"/>
        <v>0.01</v>
      </c>
      <c r="H232" s="296">
        <f t="shared" si="27"/>
        <v>0</v>
      </c>
      <c r="I232" s="297">
        <f t="shared" si="30"/>
        <v>0</v>
      </c>
      <c r="J232" s="298">
        <v>0</v>
      </c>
      <c r="K232" s="293"/>
      <c r="L232" s="299"/>
      <c r="M232" s="299">
        <f t="shared" si="31"/>
        <v>0</v>
      </c>
      <c r="N232" s="300">
        <f t="shared" si="29"/>
        <v>0</v>
      </c>
    </row>
    <row r="233" spans="1:14" ht="12.75">
      <c r="A233" s="291" t="s">
        <v>531</v>
      </c>
      <c r="B233" s="499" t="s">
        <v>358</v>
      </c>
      <c r="C233" s="240">
        <v>0</v>
      </c>
      <c r="D233" s="241" t="s">
        <v>241</v>
      </c>
      <c r="E233" s="293">
        <f t="shared" si="25"/>
        <v>0</v>
      </c>
      <c r="F233" s="294" t="s">
        <v>241</v>
      </c>
      <c r="G233" s="295">
        <f t="shared" si="26"/>
        <v>0.01</v>
      </c>
      <c r="H233" s="296">
        <f t="shared" si="27"/>
        <v>0</v>
      </c>
      <c r="I233" s="297">
        <f t="shared" si="30"/>
        <v>0</v>
      </c>
      <c r="J233" s="298">
        <v>0</v>
      </c>
      <c r="K233" s="293"/>
      <c r="L233" s="299"/>
      <c r="M233" s="299">
        <f t="shared" si="31"/>
        <v>0</v>
      </c>
      <c r="N233" s="300">
        <f t="shared" si="29"/>
        <v>0</v>
      </c>
    </row>
    <row r="234" spans="1:14" ht="12.75">
      <c r="A234" s="291">
        <v>585</v>
      </c>
      <c r="B234" s="499" t="s">
        <v>359</v>
      </c>
      <c r="C234" s="240">
        <v>0</v>
      </c>
      <c r="D234" s="241" t="s">
        <v>241</v>
      </c>
      <c r="E234" s="293">
        <f t="shared" si="25"/>
        <v>0</v>
      </c>
      <c r="F234" s="294" t="s">
        <v>241</v>
      </c>
      <c r="G234" s="295">
        <f t="shared" si="26"/>
        <v>0.01</v>
      </c>
      <c r="H234" s="296">
        <f t="shared" si="27"/>
        <v>0</v>
      </c>
      <c r="I234" s="297">
        <f t="shared" si="30"/>
        <v>0</v>
      </c>
      <c r="J234" s="298">
        <v>0</v>
      </c>
      <c r="K234" s="293"/>
      <c r="L234" s="299"/>
      <c r="M234" s="299">
        <f t="shared" si="31"/>
        <v>0</v>
      </c>
      <c r="N234" s="300">
        <f t="shared" si="29"/>
        <v>0</v>
      </c>
    </row>
    <row r="235" spans="1:14" ht="12.75">
      <c r="A235" s="291">
        <v>586</v>
      </c>
      <c r="B235" s="499" t="s">
        <v>360</v>
      </c>
      <c r="C235" s="240">
        <v>0</v>
      </c>
      <c r="D235" s="241" t="s">
        <v>241</v>
      </c>
      <c r="E235" s="293">
        <f t="shared" si="25"/>
        <v>0</v>
      </c>
      <c r="F235" s="294" t="s">
        <v>241</v>
      </c>
      <c r="G235" s="295">
        <f t="shared" si="26"/>
        <v>0.01</v>
      </c>
      <c r="H235" s="296">
        <f t="shared" si="27"/>
        <v>0</v>
      </c>
      <c r="I235" s="297">
        <f t="shared" si="30"/>
        <v>0</v>
      </c>
      <c r="J235" s="298">
        <v>0</v>
      </c>
      <c r="K235" s="293"/>
      <c r="L235" s="299"/>
      <c r="M235" s="299">
        <f t="shared" si="31"/>
        <v>0</v>
      </c>
      <c r="N235" s="300">
        <f t="shared" si="29"/>
        <v>0</v>
      </c>
    </row>
    <row r="236" spans="1:14" ht="12.75">
      <c r="A236" s="291">
        <v>587</v>
      </c>
      <c r="B236" s="499" t="s">
        <v>361</v>
      </c>
      <c r="C236" s="240">
        <v>0</v>
      </c>
      <c r="D236" s="241" t="s">
        <v>241</v>
      </c>
      <c r="E236" s="293">
        <f t="shared" si="25"/>
        <v>0</v>
      </c>
      <c r="F236" s="294" t="s">
        <v>241</v>
      </c>
      <c r="G236" s="295">
        <f t="shared" si="26"/>
        <v>0.01</v>
      </c>
      <c r="H236" s="296">
        <f t="shared" si="27"/>
        <v>0</v>
      </c>
      <c r="I236" s="297">
        <f t="shared" si="30"/>
        <v>0</v>
      </c>
      <c r="J236" s="298">
        <v>0</v>
      </c>
      <c r="K236" s="293"/>
      <c r="L236" s="299"/>
      <c r="M236" s="299">
        <f t="shared" si="31"/>
        <v>0</v>
      </c>
      <c r="N236" s="300">
        <f t="shared" si="29"/>
        <v>0</v>
      </c>
    </row>
    <row r="237" spans="1:14" ht="12.75">
      <c r="A237" s="291">
        <v>588</v>
      </c>
      <c r="B237" s="499" t="s">
        <v>362</v>
      </c>
      <c r="C237" s="240">
        <v>0</v>
      </c>
      <c r="D237" s="241" t="s">
        <v>241</v>
      </c>
      <c r="E237" s="293">
        <f t="shared" si="25"/>
        <v>0</v>
      </c>
      <c r="F237" s="294" t="s">
        <v>241</v>
      </c>
      <c r="G237" s="295">
        <f t="shared" si="26"/>
        <v>0.01</v>
      </c>
      <c r="H237" s="296">
        <f t="shared" si="27"/>
        <v>0</v>
      </c>
      <c r="I237" s="297">
        <f t="shared" si="30"/>
        <v>0</v>
      </c>
      <c r="J237" s="298">
        <v>0</v>
      </c>
      <c r="K237" s="293"/>
      <c r="L237" s="299"/>
      <c r="M237" s="299">
        <f t="shared" si="31"/>
        <v>0</v>
      </c>
      <c r="N237" s="300">
        <f t="shared" si="29"/>
        <v>0</v>
      </c>
    </row>
    <row r="238" spans="1:14" ht="12.75">
      <c r="A238" s="291" t="s">
        <v>532</v>
      </c>
      <c r="B238" s="292" t="s">
        <v>1177</v>
      </c>
      <c r="C238" s="240">
        <v>0</v>
      </c>
      <c r="D238" s="241" t="s">
        <v>241</v>
      </c>
      <c r="E238" s="293">
        <f t="shared" si="25"/>
        <v>0</v>
      </c>
      <c r="F238" s="294" t="s">
        <v>241</v>
      </c>
      <c r="G238" s="295">
        <f t="shared" si="26"/>
        <v>0.01</v>
      </c>
      <c r="H238" s="296">
        <f t="shared" si="27"/>
        <v>0</v>
      </c>
      <c r="I238" s="297">
        <f t="shared" si="30"/>
        <v>0</v>
      </c>
      <c r="J238" s="298">
        <v>0</v>
      </c>
      <c r="K238" s="293"/>
      <c r="L238" s="299"/>
      <c r="M238" s="299">
        <f t="shared" si="31"/>
        <v>0</v>
      </c>
      <c r="N238" s="300">
        <f t="shared" si="29"/>
        <v>0</v>
      </c>
    </row>
    <row r="239" spans="1:14" ht="12.75">
      <c r="A239" s="291" t="s">
        <v>533</v>
      </c>
      <c r="B239" s="292" t="s">
        <v>1178</v>
      </c>
      <c r="C239" s="240">
        <v>0</v>
      </c>
      <c r="D239" s="241" t="s">
        <v>241</v>
      </c>
      <c r="E239" s="293">
        <f t="shared" si="25"/>
        <v>0</v>
      </c>
      <c r="F239" s="294" t="s">
        <v>241</v>
      </c>
      <c r="G239" s="295">
        <f t="shared" si="26"/>
        <v>0.01</v>
      </c>
      <c r="H239" s="296">
        <f t="shared" si="27"/>
        <v>0</v>
      </c>
      <c r="I239" s="297">
        <f t="shared" si="30"/>
        <v>0</v>
      </c>
      <c r="J239" s="298">
        <v>0</v>
      </c>
      <c r="K239" s="293"/>
      <c r="L239" s="299"/>
      <c r="M239" s="299">
        <f t="shared" si="31"/>
        <v>0</v>
      </c>
      <c r="N239" s="300">
        <f t="shared" si="29"/>
        <v>0</v>
      </c>
    </row>
    <row r="240" spans="1:14" ht="12.75">
      <c r="A240" s="291" t="s">
        <v>534</v>
      </c>
      <c r="B240" s="292" t="s">
        <v>352</v>
      </c>
      <c r="C240" s="240">
        <v>0</v>
      </c>
      <c r="D240" s="241" t="s">
        <v>241</v>
      </c>
      <c r="E240" s="293">
        <f t="shared" si="25"/>
        <v>0</v>
      </c>
      <c r="F240" s="294" t="s">
        <v>241</v>
      </c>
      <c r="G240" s="295">
        <f t="shared" si="26"/>
        <v>0.01</v>
      </c>
      <c r="H240" s="296">
        <f t="shared" si="27"/>
        <v>0</v>
      </c>
      <c r="I240" s="297">
        <f t="shared" si="30"/>
        <v>0</v>
      </c>
      <c r="J240" s="298">
        <v>0</v>
      </c>
      <c r="K240" s="293"/>
      <c r="L240" s="299"/>
      <c r="M240" s="299">
        <f t="shared" si="31"/>
        <v>0</v>
      </c>
      <c r="N240" s="300">
        <f t="shared" si="29"/>
        <v>0</v>
      </c>
    </row>
    <row r="241" spans="1:14" ht="12.75">
      <c r="A241" s="291" t="s">
        <v>535</v>
      </c>
      <c r="B241" s="292" t="s">
        <v>351</v>
      </c>
      <c r="C241" s="240">
        <v>0</v>
      </c>
      <c r="D241" s="241" t="s">
        <v>241</v>
      </c>
      <c r="E241" s="293">
        <f t="shared" si="25"/>
        <v>0</v>
      </c>
      <c r="F241" s="294" t="s">
        <v>241</v>
      </c>
      <c r="G241" s="295">
        <f t="shared" si="26"/>
        <v>0.01</v>
      </c>
      <c r="H241" s="296">
        <f t="shared" si="27"/>
        <v>0</v>
      </c>
      <c r="I241" s="297">
        <f t="shared" si="30"/>
        <v>0</v>
      </c>
      <c r="J241" s="298">
        <v>0</v>
      </c>
      <c r="K241" s="293"/>
      <c r="L241" s="299"/>
      <c r="M241" s="299">
        <f t="shared" si="31"/>
        <v>0</v>
      </c>
      <c r="N241" s="300">
        <f t="shared" si="29"/>
        <v>0</v>
      </c>
    </row>
    <row r="242" spans="1:14" ht="12.75">
      <c r="A242" s="291" t="s">
        <v>536</v>
      </c>
      <c r="B242" s="292" t="s">
        <v>1179</v>
      </c>
      <c r="C242" s="240">
        <v>0</v>
      </c>
      <c r="D242" s="241" t="s">
        <v>241</v>
      </c>
      <c r="E242" s="293">
        <f t="shared" si="25"/>
        <v>0</v>
      </c>
      <c r="F242" s="294" t="s">
        <v>241</v>
      </c>
      <c r="G242" s="295">
        <f t="shared" si="26"/>
        <v>0.01</v>
      </c>
      <c r="H242" s="296">
        <f t="shared" si="27"/>
        <v>0</v>
      </c>
      <c r="I242" s="297">
        <f t="shared" si="30"/>
        <v>0</v>
      </c>
      <c r="J242" s="298">
        <v>0</v>
      </c>
      <c r="K242" s="293"/>
      <c r="L242" s="299"/>
      <c r="M242" s="299">
        <f t="shared" si="31"/>
        <v>0</v>
      </c>
      <c r="N242" s="300">
        <f t="shared" si="29"/>
        <v>0</v>
      </c>
    </row>
    <row r="243" spans="1:14" ht="12.75">
      <c r="A243" s="291" t="s">
        <v>537</v>
      </c>
      <c r="B243" s="292" t="s">
        <v>164</v>
      </c>
      <c r="C243" s="240">
        <v>0</v>
      </c>
      <c r="D243" s="241" t="s">
        <v>241</v>
      </c>
      <c r="E243" s="293">
        <f t="shared" si="25"/>
        <v>0</v>
      </c>
      <c r="F243" s="294" t="s">
        <v>241</v>
      </c>
      <c r="G243" s="295">
        <f t="shared" si="26"/>
        <v>0.01</v>
      </c>
      <c r="H243" s="296">
        <f t="shared" si="27"/>
        <v>0</v>
      </c>
      <c r="I243" s="297">
        <f>+H243+E243</f>
        <v>0</v>
      </c>
      <c r="J243" s="298">
        <v>0</v>
      </c>
      <c r="K243" s="293"/>
      <c r="L243" s="299"/>
      <c r="M243" s="299">
        <f t="shared" si="31"/>
        <v>0</v>
      </c>
      <c r="N243" s="300">
        <f t="shared" si="29"/>
        <v>0</v>
      </c>
    </row>
    <row r="244" spans="1:14" ht="12.75">
      <c r="A244" s="291" t="s">
        <v>538</v>
      </c>
      <c r="B244" s="292" t="s">
        <v>160</v>
      </c>
      <c r="C244" s="240">
        <v>0</v>
      </c>
      <c r="D244" s="241" t="s">
        <v>241</v>
      </c>
      <c r="E244" s="293">
        <f t="shared" si="25"/>
        <v>0</v>
      </c>
      <c r="F244" s="294" t="s">
        <v>241</v>
      </c>
      <c r="G244" s="295">
        <f t="shared" si="26"/>
        <v>0.01</v>
      </c>
      <c r="H244" s="296">
        <f t="shared" si="27"/>
        <v>0</v>
      </c>
      <c r="I244" s="297">
        <f>+H244+E244</f>
        <v>0</v>
      </c>
      <c r="J244" s="298">
        <v>0</v>
      </c>
      <c r="K244" s="293"/>
      <c r="L244" s="299"/>
      <c r="M244" s="299">
        <f t="shared" si="31"/>
        <v>0</v>
      </c>
      <c r="N244" s="300">
        <f t="shared" si="29"/>
        <v>0</v>
      </c>
    </row>
    <row r="245" spans="1:14" ht="13.5" thickBot="1">
      <c r="A245" s="301" t="s">
        <v>539</v>
      </c>
      <c r="B245" s="302" t="s">
        <v>1180</v>
      </c>
      <c r="C245" s="251">
        <v>0</v>
      </c>
      <c r="D245" s="252" t="s">
        <v>241</v>
      </c>
      <c r="E245" s="303">
        <f t="shared" si="25"/>
        <v>0</v>
      </c>
      <c r="F245" s="304" t="s">
        <v>241</v>
      </c>
      <c r="G245" s="305">
        <f t="shared" si="26"/>
        <v>0.01</v>
      </c>
      <c r="H245" s="306">
        <f t="shared" si="27"/>
        <v>0</v>
      </c>
      <c r="I245" s="307">
        <f>+H245+E245</f>
        <v>0</v>
      </c>
      <c r="J245" s="308">
        <v>0</v>
      </c>
      <c r="K245" s="303"/>
      <c r="L245" s="309"/>
      <c r="M245" s="309">
        <f t="shared" si="31"/>
        <v>0</v>
      </c>
      <c r="N245" s="310">
        <f t="shared" si="29"/>
        <v>0</v>
      </c>
    </row>
    <row r="246" spans="1:14" ht="13.5" thickTop="1">
      <c r="A246" s="260" t="s">
        <v>540</v>
      </c>
      <c r="B246" s="261" t="s">
        <v>353</v>
      </c>
      <c r="C246" s="269" t="s">
        <v>241</v>
      </c>
      <c r="D246" s="270">
        <v>0</v>
      </c>
      <c r="E246" s="271" t="s">
        <v>241</v>
      </c>
      <c r="F246" s="236">
        <f aca="true" t="shared" si="32" ref="F246:F269">+ROUND(D246/1000,0)</f>
        <v>0</v>
      </c>
      <c r="G246" s="311">
        <f aca="true" t="shared" si="33" ref="G246:G270">MAX(0,+D246-$D$280+0.01)</f>
        <v>0.01</v>
      </c>
      <c r="H246" s="312">
        <f aca="true" t="shared" si="34" ref="H246:H270">+IF(AND($F$277&lt;0,G246&gt;0),-$F$277,0)</f>
        <v>0</v>
      </c>
      <c r="I246" s="273">
        <v>0</v>
      </c>
      <c r="J246" s="274">
        <f aca="true" t="shared" si="35" ref="J246:J269">+F246+H246</f>
        <v>0</v>
      </c>
      <c r="K246" s="231"/>
      <c r="L246" s="236"/>
      <c r="M246" s="236">
        <f t="shared" si="31"/>
        <v>0</v>
      </c>
      <c r="N246" s="237">
        <f>+J246</f>
        <v>0</v>
      </c>
    </row>
    <row r="247" spans="1:14" ht="12.75">
      <c r="A247" s="238" t="s">
        <v>541</v>
      </c>
      <c r="B247" s="239" t="s">
        <v>354</v>
      </c>
      <c r="C247" s="263" t="s">
        <v>241</v>
      </c>
      <c r="D247" s="264">
        <v>0</v>
      </c>
      <c r="E247" s="265" t="s">
        <v>241</v>
      </c>
      <c r="F247" s="247">
        <f t="shared" si="32"/>
        <v>0</v>
      </c>
      <c r="G247" s="313">
        <f t="shared" si="33"/>
        <v>0.01</v>
      </c>
      <c r="H247" s="314">
        <f t="shared" si="34"/>
        <v>0</v>
      </c>
      <c r="I247" s="267">
        <v>0</v>
      </c>
      <c r="J247" s="268">
        <f t="shared" si="35"/>
        <v>0</v>
      </c>
      <c r="K247" s="242"/>
      <c r="L247" s="247"/>
      <c r="M247" s="247">
        <f aca="true" t="shared" si="36" ref="M247:N262">+I247</f>
        <v>0</v>
      </c>
      <c r="N247" s="248">
        <f t="shared" si="36"/>
        <v>0</v>
      </c>
    </row>
    <row r="248" spans="1:14" ht="12.75">
      <c r="A248" s="238" t="s">
        <v>542</v>
      </c>
      <c r="B248" s="239" t="s">
        <v>355</v>
      </c>
      <c r="C248" s="263" t="s">
        <v>241</v>
      </c>
      <c r="D248" s="264">
        <v>0</v>
      </c>
      <c r="E248" s="265" t="s">
        <v>241</v>
      </c>
      <c r="F248" s="247">
        <f t="shared" si="32"/>
        <v>0</v>
      </c>
      <c r="G248" s="313">
        <f t="shared" si="33"/>
        <v>0.01</v>
      </c>
      <c r="H248" s="314">
        <f t="shared" si="34"/>
        <v>0</v>
      </c>
      <c r="I248" s="267">
        <v>0</v>
      </c>
      <c r="J248" s="268">
        <f t="shared" si="35"/>
        <v>0</v>
      </c>
      <c r="K248" s="242"/>
      <c r="L248" s="247"/>
      <c r="M248" s="247">
        <f t="shared" si="36"/>
        <v>0</v>
      </c>
      <c r="N248" s="248">
        <f t="shared" si="36"/>
        <v>0</v>
      </c>
    </row>
    <row r="249" spans="1:14" ht="12.75">
      <c r="A249" s="238" t="s">
        <v>543</v>
      </c>
      <c r="B249" s="239" t="s">
        <v>363</v>
      </c>
      <c r="C249" s="263" t="s">
        <v>241</v>
      </c>
      <c r="D249" s="264">
        <v>0</v>
      </c>
      <c r="E249" s="265" t="s">
        <v>241</v>
      </c>
      <c r="F249" s="247">
        <f t="shared" si="32"/>
        <v>0</v>
      </c>
      <c r="G249" s="313">
        <f t="shared" si="33"/>
        <v>0.01</v>
      </c>
      <c r="H249" s="314">
        <f t="shared" si="34"/>
        <v>0</v>
      </c>
      <c r="I249" s="267">
        <v>0</v>
      </c>
      <c r="J249" s="268">
        <f t="shared" si="35"/>
        <v>0</v>
      </c>
      <c r="K249" s="242"/>
      <c r="L249" s="247"/>
      <c r="M249" s="247">
        <f t="shared" si="36"/>
        <v>0</v>
      </c>
      <c r="N249" s="248">
        <f t="shared" si="36"/>
        <v>0</v>
      </c>
    </row>
    <row r="250" spans="1:14" ht="12.75">
      <c r="A250" s="238" t="s">
        <v>544</v>
      </c>
      <c r="B250" s="239" t="s">
        <v>180</v>
      </c>
      <c r="C250" s="263" t="s">
        <v>241</v>
      </c>
      <c r="D250" s="264">
        <v>0</v>
      </c>
      <c r="E250" s="265" t="s">
        <v>241</v>
      </c>
      <c r="F250" s="247">
        <f t="shared" si="32"/>
        <v>0</v>
      </c>
      <c r="G250" s="313">
        <f t="shared" si="33"/>
        <v>0.01</v>
      </c>
      <c r="H250" s="314">
        <f t="shared" si="34"/>
        <v>0</v>
      </c>
      <c r="I250" s="267">
        <v>0</v>
      </c>
      <c r="J250" s="268">
        <f t="shared" si="35"/>
        <v>0</v>
      </c>
      <c r="K250" s="242"/>
      <c r="L250" s="247"/>
      <c r="M250" s="247">
        <f t="shared" si="36"/>
        <v>0</v>
      </c>
      <c r="N250" s="248">
        <f t="shared" si="36"/>
        <v>0</v>
      </c>
    </row>
    <row r="251" spans="1:14" ht="12.75">
      <c r="A251" s="238" t="s">
        <v>545</v>
      </c>
      <c r="B251" s="239" t="s">
        <v>336</v>
      </c>
      <c r="C251" s="263" t="s">
        <v>241</v>
      </c>
      <c r="D251" s="264">
        <v>0</v>
      </c>
      <c r="E251" s="265" t="s">
        <v>241</v>
      </c>
      <c r="F251" s="247">
        <f t="shared" si="32"/>
        <v>0</v>
      </c>
      <c r="G251" s="313">
        <f t="shared" si="33"/>
        <v>0.01</v>
      </c>
      <c r="H251" s="314">
        <f t="shared" si="34"/>
        <v>0</v>
      </c>
      <c r="I251" s="267">
        <v>0</v>
      </c>
      <c r="J251" s="268">
        <f t="shared" si="35"/>
        <v>0</v>
      </c>
      <c r="K251" s="242"/>
      <c r="L251" s="247"/>
      <c r="M251" s="247">
        <f t="shared" si="36"/>
        <v>0</v>
      </c>
      <c r="N251" s="248">
        <f t="shared" si="36"/>
        <v>0</v>
      </c>
    </row>
    <row r="252" spans="1:14" ht="12.75">
      <c r="A252" s="238" t="s">
        <v>546</v>
      </c>
      <c r="B252" s="239" t="s">
        <v>364</v>
      </c>
      <c r="C252" s="263" t="s">
        <v>241</v>
      </c>
      <c r="D252" s="264">
        <v>0</v>
      </c>
      <c r="E252" s="265" t="s">
        <v>241</v>
      </c>
      <c r="F252" s="247">
        <f t="shared" si="32"/>
        <v>0</v>
      </c>
      <c r="G252" s="313">
        <f t="shared" si="33"/>
        <v>0.01</v>
      </c>
      <c r="H252" s="314">
        <f t="shared" si="34"/>
        <v>0</v>
      </c>
      <c r="I252" s="267">
        <v>0</v>
      </c>
      <c r="J252" s="268">
        <f t="shared" si="35"/>
        <v>0</v>
      </c>
      <c r="K252" s="242"/>
      <c r="L252" s="247"/>
      <c r="M252" s="247">
        <f t="shared" si="36"/>
        <v>0</v>
      </c>
      <c r="N252" s="248">
        <f t="shared" si="36"/>
        <v>0</v>
      </c>
    </row>
    <row r="253" spans="1:14" ht="12.75">
      <c r="A253" s="238">
        <v>647</v>
      </c>
      <c r="B253" s="239" t="s">
        <v>1181</v>
      </c>
      <c r="C253" s="263" t="s">
        <v>241</v>
      </c>
      <c r="D253" s="264">
        <v>0</v>
      </c>
      <c r="E253" s="265" t="s">
        <v>241</v>
      </c>
      <c r="F253" s="247">
        <f t="shared" si="32"/>
        <v>0</v>
      </c>
      <c r="G253" s="313">
        <f t="shared" si="33"/>
        <v>0.01</v>
      </c>
      <c r="H253" s="314">
        <f t="shared" si="34"/>
        <v>0</v>
      </c>
      <c r="I253" s="267">
        <v>0</v>
      </c>
      <c r="J253" s="268">
        <f t="shared" si="35"/>
        <v>0</v>
      </c>
      <c r="K253" s="242"/>
      <c r="L253" s="247"/>
      <c r="M253" s="247">
        <f t="shared" si="36"/>
        <v>0</v>
      </c>
      <c r="N253" s="248">
        <f t="shared" si="36"/>
        <v>0</v>
      </c>
    </row>
    <row r="254" spans="1:14" ht="12.75">
      <c r="A254" s="238" t="s">
        <v>547</v>
      </c>
      <c r="B254" s="239" t="s">
        <v>130</v>
      </c>
      <c r="C254" s="263" t="s">
        <v>241</v>
      </c>
      <c r="D254" s="264">
        <v>0</v>
      </c>
      <c r="E254" s="265" t="s">
        <v>241</v>
      </c>
      <c r="F254" s="247">
        <f t="shared" si="32"/>
        <v>0</v>
      </c>
      <c r="G254" s="313">
        <f t="shared" si="33"/>
        <v>0.01</v>
      </c>
      <c r="H254" s="314">
        <f t="shared" si="34"/>
        <v>0</v>
      </c>
      <c r="I254" s="267">
        <v>0</v>
      </c>
      <c r="J254" s="268">
        <f t="shared" si="35"/>
        <v>0</v>
      </c>
      <c r="K254" s="242"/>
      <c r="L254" s="247"/>
      <c r="M254" s="247">
        <f t="shared" si="36"/>
        <v>0</v>
      </c>
      <c r="N254" s="248">
        <f t="shared" si="36"/>
        <v>0</v>
      </c>
    </row>
    <row r="255" spans="1:14" ht="12.75">
      <c r="A255" s="238" t="s">
        <v>548</v>
      </c>
      <c r="B255" s="239" t="s">
        <v>1182</v>
      </c>
      <c r="C255" s="263" t="s">
        <v>241</v>
      </c>
      <c r="D255" s="264">
        <v>0</v>
      </c>
      <c r="E255" s="265" t="s">
        <v>241</v>
      </c>
      <c r="F255" s="247">
        <f t="shared" si="32"/>
        <v>0</v>
      </c>
      <c r="G255" s="313">
        <f t="shared" si="33"/>
        <v>0.01</v>
      </c>
      <c r="H255" s="314">
        <f t="shared" si="34"/>
        <v>0</v>
      </c>
      <c r="I255" s="267">
        <v>0</v>
      </c>
      <c r="J255" s="268">
        <f t="shared" si="35"/>
        <v>0</v>
      </c>
      <c r="K255" s="242"/>
      <c r="L255" s="247"/>
      <c r="M255" s="247">
        <f t="shared" si="36"/>
        <v>0</v>
      </c>
      <c r="N255" s="248">
        <f t="shared" si="36"/>
        <v>0</v>
      </c>
    </row>
    <row r="256" spans="1:14" ht="12.75">
      <c r="A256" s="238" t="s">
        <v>548</v>
      </c>
      <c r="B256" s="239" t="s">
        <v>1183</v>
      </c>
      <c r="C256" s="263" t="s">
        <v>241</v>
      </c>
      <c r="D256" s="264">
        <v>0</v>
      </c>
      <c r="E256" s="265" t="s">
        <v>241</v>
      </c>
      <c r="F256" s="247">
        <f>+ROUND(D256/1000,0)</f>
        <v>0</v>
      </c>
      <c r="G256" s="313">
        <f t="shared" si="33"/>
        <v>0.01</v>
      </c>
      <c r="H256" s="314">
        <f t="shared" si="34"/>
        <v>0</v>
      </c>
      <c r="I256" s="267">
        <v>0</v>
      </c>
      <c r="J256" s="268">
        <f>+F256+H256</f>
        <v>0</v>
      </c>
      <c r="K256" s="242"/>
      <c r="L256" s="247"/>
      <c r="M256" s="247">
        <f>+I256</f>
        <v>0</v>
      </c>
      <c r="N256" s="248">
        <f>+J256</f>
        <v>0</v>
      </c>
    </row>
    <row r="257" spans="1:14" ht="12.75">
      <c r="A257" s="238" t="s">
        <v>549</v>
      </c>
      <c r="B257" s="239" t="s">
        <v>1172</v>
      </c>
      <c r="C257" s="263" t="s">
        <v>241</v>
      </c>
      <c r="D257" s="264">
        <v>0</v>
      </c>
      <c r="E257" s="265" t="s">
        <v>241</v>
      </c>
      <c r="F257" s="247">
        <f t="shared" si="32"/>
        <v>0</v>
      </c>
      <c r="G257" s="313">
        <f t="shared" si="33"/>
        <v>0.01</v>
      </c>
      <c r="H257" s="314">
        <f t="shared" si="34"/>
        <v>0</v>
      </c>
      <c r="I257" s="267">
        <v>0</v>
      </c>
      <c r="J257" s="268">
        <f t="shared" si="35"/>
        <v>0</v>
      </c>
      <c r="K257" s="242"/>
      <c r="L257" s="247"/>
      <c r="M257" s="247">
        <f t="shared" si="36"/>
        <v>0</v>
      </c>
      <c r="N257" s="248">
        <f t="shared" si="36"/>
        <v>0</v>
      </c>
    </row>
    <row r="258" spans="1:14" ht="12.75">
      <c r="A258" s="238" t="s">
        <v>549</v>
      </c>
      <c r="B258" s="239" t="s">
        <v>1173</v>
      </c>
      <c r="C258" s="263" t="s">
        <v>241</v>
      </c>
      <c r="D258" s="264">
        <v>0</v>
      </c>
      <c r="E258" s="265" t="s">
        <v>241</v>
      </c>
      <c r="F258" s="247">
        <f>+ROUND(D258/1000,0)</f>
        <v>0</v>
      </c>
      <c r="G258" s="313">
        <f t="shared" si="33"/>
        <v>0.01</v>
      </c>
      <c r="H258" s="314">
        <f t="shared" si="34"/>
        <v>0</v>
      </c>
      <c r="I258" s="267">
        <v>0</v>
      </c>
      <c r="J258" s="268">
        <f>+F258+H258</f>
        <v>0</v>
      </c>
      <c r="K258" s="242"/>
      <c r="L258" s="247"/>
      <c r="M258" s="247">
        <f>+I258</f>
        <v>0</v>
      </c>
      <c r="N258" s="248">
        <f>+J258</f>
        <v>0</v>
      </c>
    </row>
    <row r="259" spans="1:14" ht="12.75">
      <c r="A259" s="238" t="s">
        <v>550</v>
      </c>
      <c r="B259" s="239" t="s">
        <v>1184</v>
      </c>
      <c r="C259" s="263" t="s">
        <v>241</v>
      </c>
      <c r="D259" s="264">
        <v>0</v>
      </c>
      <c r="E259" s="265" t="s">
        <v>241</v>
      </c>
      <c r="F259" s="247">
        <f t="shared" si="32"/>
        <v>0</v>
      </c>
      <c r="G259" s="313">
        <f t="shared" si="33"/>
        <v>0.01</v>
      </c>
      <c r="H259" s="314">
        <f t="shared" si="34"/>
        <v>0</v>
      </c>
      <c r="I259" s="267">
        <v>0</v>
      </c>
      <c r="J259" s="268">
        <f t="shared" si="35"/>
        <v>0</v>
      </c>
      <c r="K259" s="242"/>
      <c r="L259" s="247"/>
      <c r="M259" s="247">
        <f t="shared" si="36"/>
        <v>0</v>
      </c>
      <c r="N259" s="248">
        <f t="shared" si="36"/>
        <v>0</v>
      </c>
    </row>
    <row r="260" spans="1:14" ht="12.75">
      <c r="A260" s="238" t="s">
        <v>551</v>
      </c>
      <c r="B260" s="239" t="s">
        <v>1185</v>
      </c>
      <c r="C260" s="263" t="s">
        <v>241</v>
      </c>
      <c r="D260" s="264">
        <v>0</v>
      </c>
      <c r="E260" s="265" t="s">
        <v>241</v>
      </c>
      <c r="F260" s="247">
        <f t="shared" si="32"/>
        <v>0</v>
      </c>
      <c r="G260" s="313">
        <f t="shared" si="33"/>
        <v>0.01</v>
      </c>
      <c r="H260" s="314">
        <f t="shared" si="34"/>
        <v>0</v>
      </c>
      <c r="I260" s="267">
        <v>0</v>
      </c>
      <c r="J260" s="268">
        <f t="shared" si="35"/>
        <v>0</v>
      </c>
      <c r="K260" s="242"/>
      <c r="L260" s="247"/>
      <c r="M260" s="247">
        <f t="shared" si="36"/>
        <v>0</v>
      </c>
      <c r="N260" s="248">
        <f t="shared" si="36"/>
        <v>0</v>
      </c>
    </row>
    <row r="261" spans="1:14" ht="12.75">
      <c r="A261" s="238" t="s">
        <v>551</v>
      </c>
      <c r="B261" s="239" t="s">
        <v>1186</v>
      </c>
      <c r="C261" s="263" t="s">
        <v>241</v>
      </c>
      <c r="D261" s="264">
        <v>0</v>
      </c>
      <c r="E261" s="265" t="s">
        <v>241</v>
      </c>
      <c r="F261" s="247">
        <f>+ROUND(D261/1000,0)</f>
        <v>0</v>
      </c>
      <c r="G261" s="313">
        <f t="shared" si="33"/>
        <v>0.01</v>
      </c>
      <c r="H261" s="314">
        <f t="shared" si="34"/>
        <v>0</v>
      </c>
      <c r="I261" s="267">
        <v>0</v>
      </c>
      <c r="J261" s="268">
        <f>+F261+H261</f>
        <v>0</v>
      </c>
      <c r="K261" s="242"/>
      <c r="L261" s="247"/>
      <c r="M261" s="247">
        <f>+I261</f>
        <v>0</v>
      </c>
      <c r="N261" s="248">
        <f>+J261</f>
        <v>0</v>
      </c>
    </row>
    <row r="262" spans="1:14" ht="12.75">
      <c r="A262" s="238" t="s">
        <v>552</v>
      </c>
      <c r="B262" s="239" t="s">
        <v>1187</v>
      </c>
      <c r="C262" s="263" t="s">
        <v>241</v>
      </c>
      <c r="D262" s="264">
        <v>0</v>
      </c>
      <c r="E262" s="265" t="s">
        <v>241</v>
      </c>
      <c r="F262" s="247">
        <f t="shared" si="32"/>
        <v>0</v>
      </c>
      <c r="G262" s="313">
        <f t="shared" si="33"/>
        <v>0.01</v>
      </c>
      <c r="H262" s="314">
        <f t="shared" si="34"/>
        <v>0</v>
      </c>
      <c r="I262" s="267">
        <v>0</v>
      </c>
      <c r="J262" s="268">
        <f t="shared" si="35"/>
        <v>0</v>
      </c>
      <c r="K262" s="242"/>
      <c r="L262" s="247"/>
      <c r="M262" s="247">
        <f t="shared" si="36"/>
        <v>0</v>
      </c>
      <c r="N262" s="248">
        <f t="shared" si="36"/>
        <v>0</v>
      </c>
    </row>
    <row r="263" spans="1:14" ht="12.75">
      <c r="A263" s="238" t="s">
        <v>552</v>
      </c>
      <c r="B263" s="239" t="s">
        <v>1188</v>
      </c>
      <c r="C263" s="263" t="s">
        <v>241</v>
      </c>
      <c r="D263" s="264">
        <v>0</v>
      </c>
      <c r="E263" s="265" t="s">
        <v>241</v>
      </c>
      <c r="F263" s="247">
        <f>+ROUND(D263/1000,0)</f>
        <v>0</v>
      </c>
      <c r="G263" s="313">
        <f t="shared" si="33"/>
        <v>0.01</v>
      </c>
      <c r="H263" s="314">
        <f t="shared" si="34"/>
        <v>0</v>
      </c>
      <c r="I263" s="267">
        <v>0</v>
      </c>
      <c r="J263" s="268">
        <f>+F263+H263</f>
        <v>0</v>
      </c>
      <c r="K263" s="242"/>
      <c r="L263" s="247"/>
      <c r="M263" s="247">
        <f aca="true" t="shared" si="37" ref="M263:N270">+I263</f>
        <v>0</v>
      </c>
      <c r="N263" s="248">
        <f t="shared" si="37"/>
        <v>0</v>
      </c>
    </row>
    <row r="264" spans="1:14" ht="12.75">
      <c r="A264" s="238" t="s">
        <v>553</v>
      </c>
      <c r="B264" s="239" t="s">
        <v>156</v>
      </c>
      <c r="C264" s="263" t="s">
        <v>241</v>
      </c>
      <c r="D264" s="264">
        <v>0</v>
      </c>
      <c r="E264" s="265" t="s">
        <v>241</v>
      </c>
      <c r="F264" s="247">
        <f t="shared" si="32"/>
        <v>0</v>
      </c>
      <c r="G264" s="313">
        <f t="shared" si="33"/>
        <v>0.01</v>
      </c>
      <c r="H264" s="314">
        <f t="shared" si="34"/>
        <v>0</v>
      </c>
      <c r="I264" s="267">
        <v>0</v>
      </c>
      <c r="J264" s="268">
        <f t="shared" si="35"/>
        <v>0</v>
      </c>
      <c r="K264" s="242"/>
      <c r="L264" s="247"/>
      <c r="M264" s="247">
        <f t="shared" si="37"/>
        <v>0</v>
      </c>
      <c r="N264" s="248">
        <f t="shared" si="37"/>
        <v>0</v>
      </c>
    </row>
    <row r="265" spans="1:14" ht="12.75">
      <c r="A265" s="238" t="s">
        <v>554</v>
      </c>
      <c r="B265" s="239" t="s">
        <v>365</v>
      </c>
      <c r="C265" s="263" t="s">
        <v>241</v>
      </c>
      <c r="D265" s="264">
        <v>0</v>
      </c>
      <c r="E265" s="265" t="s">
        <v>241</v>
      </c>
      <c r="F265" s="247">
        <f t="shared" si="32"/>
        <v>0</v>
      </c>
      <c r="G265" s="313">
        <f t="shared" si="33"/>
        <v>0.01</v>
      </c>
      <c r="H265" s="314">
        <f t="shared" si="34"/>
        <v>0</v>
      </c>
      <c r="I265" s="267">
        <v>0</v>
      </c>
      <c r="J265" s="268">
        <f t="shared" si="35"/>
        <v>0</v>
      </c>
      <c r="K265" s="242"/>
      <c r="L265" s="247"/>
      <c r="M265" s="247">
        <f t="shared" si="37"/>
        <v>0</v>
      </c>
      <c r="N265" s="248">
        <f t="shared" si="37"/>
        <v>0</v>
      </c>
    </row>
    <row r="266" spans="1:14" ht="12.75">
      <c r="A266" s="238" t="s">
        <v>555</v>
      </c>
      <c r="B266" s="239" t="s">
        <v>157</v>
      </c>
      <c r="C266" s="263" t="s">
        <v>241</v>
      </c>
      <c r="D266" s="264">
        <v>0</v>
      </c>
      <c r="E266" s="265" t="s">
        <v>241</v>
      </c>
      <c r="F266" s="247">
        <f t="shared" si="32"/>
        <v>0</v>
      </c>
      <c r="G266" s="313">
        <f t="shared" si="33"/>
        <v>0.01</v>
      </c>
      <c r="H266" s="314">
        <f t="shared" si="34"/>
        <v>0</v>
      </c>
      <c r="I266" s="267">
        <v>0</v>
      </c>
      <c r="J266" s="268">
        <f t="shared" si="35"/>
        <v>0</v>
      </c>
      <c r="K266" s="242"/>
      <c r="L266" s="247"/>
      <c r="M266" s="247">
        <f t="shared" si="37"/>
        <v>0</v>
      </c>
      <c r="N266" s="248">
        <f t="shared" si="37"/>
        <v>0</v>
      </c>
    </row>
    <row r="267" spans="1:14" ht="12.75">
      <c r="A267" s="238">
        <v>669</v>
      </c>
      <c r="B267" s="239" t="s">
        <v>1189</v>
      </c>
      <c r="C267" s="263" t="s">
        <v>241</v>
      </c>
      <c r="D267" s="264">
        <v>0</v>
      </c>
      <c r="E267" s="265" t="s">
        <v>241</v>
      </c>
      <c r="F267" s="247">
        <f t="shared" si="32"/>
        <v>0</v>
      </c>
      <c r="G267" s="313">
        <f t="shared" si="33"/>
        <v>0.01</v>
      </c>
      <c r="H267" s="314">
        <f t="shared" si="34"/>
        <v>0</v>
      </c>
      <c r="I267" s="267">
        <v>0</v>
      </c>
      <c r="J267" s="268">
        <f t="shared" si="35"/>
        <v>0</v>
      </c>
      <c r="K267" s="242"/>
      <c r="L267" s="247"/>
      <c r="M267" s="247">
        <f t="shared" si="37"/>
        <v>0</v>
      </c>
      <c r="N267" s="248">
        <f t="shared" si="37"/>
        <v>0</v>
      </c>
    </row>
    <row r="268" spans="1:14" ht="12.75">
      <c r="A268" s="238" t="s">
        <v>556</v>
      </c>
      <c r="B268" s="239" t="s">
        <v>132</v>
      </c>
      <c r="C268" s="263" t="s">
        <v>241</v>
      </c>
      <c r="D268" s="264">
        <v>0</v>
      </c>
      <c r="E268" s="265" t="s">
        <v>241</v>
      </c>
      <c r="F268" s="247">
        <f t="shared" si="32"/>
        <v>0</v>
      </c>
      <c r="G268" s="313">
        <f t="shared" si="33"/>
        <v>0.01</v>
      </c>
      <c r="H268" s="314">
        <f t="shared" si="34"/>
        <v>0</v>
      </c>
      <c r="I268" s="267">
        <v>0</v>
      </c>
      <c r="J268" s="268">
        <f t="shared" si="35"/>
        <v>0</v>
      </c>
      <c r="K268" s="242"/>
      <c r="L268" s="247"/>
      <c r="M268" s="247">
        <f t="shared" si="37"/>
        <v>0</v>
      </c>
      <c r="N268" s="248">
        <f t="shared" si="37"/>
        <v>0</v>
      </c>
    </row>
    <row r="269" spans="1:14" ht="12.75">
      <c r="A269" s="500">
        <v>698</v>
      </c>
      <c r="B269" s="501" t="s">
        <v>159</v>
      </c>
      <c r="C269" s="263" t="s">
        <v>241</v>
      </c>
      <c r="D269" s="264">
        <v>0</v>
      </c>
      <c r="E269" s="265" t="s">
        <v>241</v>
      </c>
      <c r="F269" s="247">
        <f t="shared" si="32"/>
        <v>0</v>
      </c>
      <c r="G269" s="313">
        <f t="shared" si="33"/>
        <v>0.01</v>
      </c>
      <c r="H269" s="314">
        <f t="shared" si="34"/>
        <v>0</v>
      </c>
      <c r="I269" s="267">
        <v>0</v>
      </c>
      <c r="J269" s="268">
        <f t="shared" si="35"/>
        <v>0</v>
      </c>
      <c r="K269" s="242"/>
      <c r="L269" s="247"/>
      <c r="M269" s="247">
        <f t="shared" si="37"/>
        <v>0</v>
      </c>
      <c r="N269" s="248">
        <f t="shared" si="37"/>
        <v>0</v>
      </c>
    </row>
    <row r="270" spans="1:14" ht="13.5" thickBot="1">
      <c r="A270" s="249">
        <v>699</v>
      </c>
      <c r="B270" s="250" t="s">
        <v>1190</v>
      </c>
      <c r="C270" s="275" t="s">
        <v>241</v>
      </c>
      <c r="D270" s="276">
        <v>0</v>
      </c>
      <c r="E270" s="277" t="s">
        <v>241</v>
      </c>
      <c r="F270" s="258">
        <f>+ROUND(D270/1000,0)</f>
        <v>0</v>
      </c>
      <c r="G270" s="315">
        <f t="shared" si="33"/>
        <v>0.01</v>
      </c>
      <c r="H270" s="316">
        <f t="shared" si="34"/>
        <v>0</v>
      </c>
      <c r="I270" s="279">
        <v>0</v>
      </c>
      <c r="J270" s="280">
        <f>+F270+H270</f>
        <v>0</v>
      </c>
      <c r="K270" s="253"/>
      <c r="L270" s="258"/>
      <c r="M270" s="258">
        <f t="shared" si="37"/>
        <v>0</v>
      </c>
      <c r="N270" s="259">
        <f t="shared" si="37"/>
        <v>0</v>
      </c>
    </row>
    <row r="271" spans="1:14" ht="13.5" thickTop="1">
      <c r="A271" s="317" t="s">
        <v>366</v>
      </c>
      <c r="B271" s="318" t="s">
        <v>366</v>
      </c>
      <c r="C271" s="319"/>
      <c r="D271" s="320"/>
      <c r="E271" s="321"/>
      <c r="F271" s="322"/>
      <c r="G271" s="322"/>
      <c r="H271" s="318"/>
      <c r="I271" s="319"/>
      <c r="J271" s="320"/>
      <c r="K271" s="321"/>
      <c r="L271" s="322"/>
      <c r="M271" s="322"/>
      <c r="N271" s="323"/>
    </row>
    <row r="272" spans="1:14" ht="12.75">
      <c r="A272" s="317"/>
      <c r="B272" s="324" t="s">
        <v>558</v>
      </c>
      <c r="C272" s="325">
        <f>+SUM(C2:C271)</f>
        <v>0</v>
      </c>
      <c r="D272" s="326">
        <f>+SUM(D2:D271)</f>
        <v>0</v>
      </c>
      <c r="E272" s="327">
        <f>+SUM(E2:E271)</f>
        <v>0</v>
      </c>
      <c r="F272" s="328">
        <f>+SUM(F2:F271)</f>
        <v>0</v>
      </c>
      <c r="G272" s="328"/>
      <c r="H272" s="329">
        <f aca="true" t="shared" si="38" ref="H272:N272">+SUM(H2:H271)</f>
        <v>0</v>
      </c>
      <c r="I272" s="325">
        <f t="shared" si="38"/>
        <v>0</v>
      </c>
      <c r="J272" s="326">
        <f t="shared" si="38"/>
        <v>0</v>
      </c>
      <c r="K272" s="327">
        <f t="shared" si="38"/>
        <v>1.2300000000000009</v>
      </c>
      <c r="L272" s="328">
        <f t="shared" si="38"/>
        <v>0.34000000000000014</v>
      </c>
      <c r="M272" s="328">
        <f t="shared" si="38"/>
        <v>0</v>
      </c>
      <c r="N272" s="330">
        <f t="shared" si="38"/>
        <v>0</v>
      </c>
    </row>
    <row r="273" spans="1:14" ht="12.75">
      <c r="A273" s="317"/>
      <c r="B273" s="331"/>
      <c r="C273" s="332"/>
      <c r="D273" s="333"/>
      <c r="E273" s="334"/>
      <c r="F273" s="335"/>
      <c r="G273" s="335"/>
      <c r="H273" s="331"/>
      <c r="I273" s="332"/>
      <c r="J273" s="333"/>
      <c r="K273" s="321"/>
      <c r="L273" s="322"/>
      <c r="M273" s="322"/>
      <c r="N273" s="323"/>
    </row>
    <row r="274" spans="1:14" ht="12.75">
      <c r="A274" s="317"/>
      <c r="B274" s="331"/>
      <c r="C274" s="336" t="s">
        <v>572</v>
      </c>
      <c r="D274" s="326">
        <f>+ROUND(C272-D272,2)</f>
        <v>0</v>
      </c>
      <c r="E274" s="337" t="s">
        <v>559</v>
      </c>
      <c r="F274" s="328">
        <f>+E272-F272</f>
        <v>0</v>
      </c>
      <c r="G274" s="328"/>
      <c r="H274" s="329"/>
      <c r="I274" s="336" t="s">
        <v>559</v>
      </c>
      <c r="J274" s="326">
        <f>+I272-J272</f>
        <v>0</v>
      </c>
      <c r="K274" s="321"/>
      <c r="L274" s="322"/>
      <c r="M274" s="338" t="s">
        <v>559</v>
      </c>
      <c r="N274" s="330">
        <f>+M272-N272</f>
        <v>0</v>
      </c>
    </row>
    <row r="275" spans="1:14" ht="12.75">
      <c r="A275" s="317"/>
      <c r="B275" s="331"/>
      <c r="C275" s="339" t="str">
        <f>+IF(D274=0," ","HODNOTA BUŇKY D274 MUSÍ BÝT NULOVÁ, strany MD a DAL nejsou vyrovnané")</f>
        <v> </v>
      </c>
      <c r="D275" s="333"/>
      <c r="E275" s="334"/>
      <c r="F275" s="335"/>
      <c r="G275" s="335"/>
      <c r="H275" s="331"/>
      <c r="I275" s="332"/>
      <c r="J275" s="333"/>
      <c r="K275" s="321"/>
      <c r="L275" s="322"/>
      <c r="M275" s="335"/>
      <c r="N275" s="340"/>
    </row>
    <row r="276" spans="1:14" ht="13.5" thickBot="1">
      <c r="A276" s="341"/>
      <c r="B276" s="342"/>
      <c r="C276" s="343" t="s">
        <v>562</v>
      </c>
      <c r="D276" s="344">
        <f>+SUM(D246:D270)-SUM(C182:C245)</f>
        <v>0</v>
      </c>
      <c r="E276" s="345" t="s">
        <v>562</v>
      </c>
      <c r="F276" s="346">
        <f>+SUM(F246:F270)-SUM(E182:E245)</f>
        <v>0</v>
      </c>
      <c r="G276" s="346"/>
      <c r="H276" s="347"/>
      <c r="I276" s="343" t="s">
        <v>562</v>
      </c>
      <c r="J276" s="344">
        <f>+SUM(J246:J270)-SUM(I182:I245)</f>
        <v>0</v>
      </c>
      <c r="K276" s="348"/>
      <c r="L276" s="349"/>
      <c r="M276" s="350" t="s">
        <v>562</v>
      </c>
      <c r="N276" s="351">
        <f>+SUM(N246:N270)-SUM(M182:M245)</f>
        <v>0</v>
      </c>
    </row>
    <row r="277" spans="1:14" ht="12.75" hidden="1">
      <c r="A277" s="352"/>
      <c r="B277" s="353"/>
      <c r="C277" s="354" t="s">
        <v>567</v>
      </c>
      <c r="D277" s="355">
        <f>+ROUND(D276/1000,0)</f>
        <v>0</v>
      </c>
      <c r="E277" s="356" t="s">
        <v>559</v>
      </c>
      <c r="F277" s="357">
        <f>+F276-D277</f>
        <v>0</v>
      </c>
      <c r="G277" s="353"/>
      <c r="H277" s="353"/>
      <c r="I277" s="356" t="s">
        <v>559</v>
      </c>
      <c r="J277" s="357">
        <f>+J276-D277</f>
        <v>0</v>
      </c>
      <c r="K277" s="353"/>
      <c r="L277" s="353"/>
      <c r="M277" s="356" t="s">
        <v>559</v>
      </c>
      <c r="N277" s="357">
        <f>+N276-D277</f>
        <v>0</v>
      </c>
    </row>
    <row r="278" spans="1:14" ht="12.75" hidden="1">
      <c r="A278" s="352"/>
      <c r="B278" s="353"/>
      <c r="C278" s="353"/>
      <c r="D278" s="353"/>
      <c r="E278" s="353"/>
      <c r="F278" s="353"/>
      <c r="G278" s="353"/>
      <c r="H278" s="353"/>
      <c r="I278" s="353"/>
      <c r="J278" s="353"/>
      <c r="K278" s="353"/>
      <c r="L278" s="353"/>
      <c r="M278" s="353"/>
      <c r="N278" s="353"/>
    </row>
    <row r="279" spans="1:14" ht="12.75" hidden="1">
      <c r="A279" s="352"/>
      <c r="B279" s="353"/>
      <c r="C279" s="358" t="s">
        <v>565</v>
      </c>
      <c r="D279" s="358" t="s">
        <v>566</v>
      </c>
      <c r="E279" s="353"/>
      <c r="F279" s="353"/>
      <c r="G279" s="353"/>
      <c r="H279" s="353"/>
      <c r="I279" s="358"/>
      <c r="J279" s="358"/>
      <c r="K279" s="353"/>
      <c r="L279" s="353"/>
      <c r="M279" s="353"/>
      <c r="N279" s="353"/>
    </row>
    <row r="280" spans="1:14" ht="12.75" hidden="1">
      <c r="A280" s="352"/>
      <c r="B280" s="353"/>
      <c r="C280" s="357">
        <f>+IF(D274=0,MAX(C182:C245),"CHYBA")</f>
        <v>0</v>
      </c>
      <c r="D280" s="357">
        <f>+IF(D274=0,MAX(D246:D270),"CHYBA")</f>
        <v>0</v>
      </c>
      <c r="E280" s="353"/>
      <c r="F280" s="353"/>
      <c r="G280" s="353"/>
      <c r="H280" s="353"/>
      <c r="I280" s="357"/>
      <c r="J280" s="357"/>
      <c r="K280" s="353"/>
      <c r="L280" s="353"/>
      <c r="M280" s="353"/>
      <c r="N280" s="353"/>
    </row>
    <row r="281" spans="1:14" ht="12.75" hidden="1">
      <c r="A281" s="352"/>
      <c r="B281" s="353"/>
      <c r="C281" s="353"/>
      <c r="D281" s="353"/>
      <c r="E281" s="353"/>
      <c r="F281" s="353"/>
      <c r="G281" s="353"/>
      <c r="H281" s="353"/>
      <c r="I281" s="353"/>
      <c r="J281" s="353"/>
      <c r="K281" s="353"/>
      <c r="L281" s="353"/>
      <c r="M281" s="353"/>
      <c r="N281" s="353"/>
    </row>
    <row r="282" spans="1:14" ht="12.75" hidden="1">
      <c r="A282" s="352"/>
      <c r="B282" s="353"/>
      <c r="C282" s="358" t="s">
        <v>568</v>
      </c>
      <c r="D282" s="358" t="s">
        <v>569</v>
      </c>
      <c r="E282" s="353"/>
      <c r="F282" s="353"/>
      <c r="G282" s="353"/>
      <c r="H282" s="353"/>
      <c r="I282" s="353"/>
      <c r="J282" s="353"/>
      <c r="K282" s="353"/>
      <c r="L282" s="353"/>
      <c r="M282" s="353"/>
      <c r="N282" s="353"/>
    </row>
    <row r="283" spans="1:14" ht="12.75" hidden="1">
      <c r="A283" s="352"/>
      <c r="B283" s="353"/>
      <c r="C283" s="357">
        <f>+IF(D274=0,MAX(C1:C150),"CHYBA")</f>
        <v>0</v>
      </c>
      <c r="D283" s="357">
        <f>+IF(D274=0,MAX(D1:D150),"CHYBA")</f>
        <v>0</v>
      </c>
      <c r="E283" s="353"/>
      <c r="F283" s="353"/>
      <c r="G283" s="353"/>
      <c r="H283" s="353"/>
      <c r="I283" s="353"/>
      <c r="J283" s="353"/>
      <c r="K283" s="353"/>
      <c r="L283" s="353"/>
      <c r="M283" s="353"/>
      <c r="N283" s="353"/>
    </row>
    <row r="284" spans="1:14" ht="12.75">
      <c r="A284" s="359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</row>
    <row r="285" spans="1:14" ht="12.75">
      <c r="A285" s="359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</row>
    <row r="286" spans="1:14" ht="12.75">
      <c r="A286" s="359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</row>
    <row r="287" spans="1:14" ht="12.75">
      <c r="A287" s="359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</row>
    <row r="288" spans="1:14" ht="12.75">
      <c r="A288" s="359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</row>
    <row r="289" spans="1:14" ht="12.75">
      <c r="A289" s="359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</row>
    <row r="290" spans="1:14" ht="12.75">
      <c r="A290" s="359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</row>
    <row r="291" spans="1:14" ht="12.75">
      <c r="A291" s="359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</row>
    <row r="292" spans="1:14" ht="12.75">
      <c r="A292" s="359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</row>
    <row r="293" spans="1:14" ht="12.75">
      <c r="A293" s="359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27"/>
    </row>
    <row r="294" spans="1:14" ht="12.75">
      <c r="A294" s="359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</row>
    <row r="295" spans="1:14" ht="12.75">
      <c r="A295" s="359"/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27"/>
    </row>
    <row r="296" spans="1:14" ht="12.75">
      <c r="A296" s="359"/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</row>
    <row r="297" spans="1:14" ht="12.75">
      <c r="A297" s="359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</row>
    <row r="298" spans="1:14" ht="12.75">
      <c r="A298" s="359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</row>
    <row r="299" spans="1:14" ht="12.75">
      <c r="A299" s="359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</row>
    <row r="300" spans="1:14" ht="12.75">
      <c r="A300" s="359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27"/>
    </row>
    <row r="301" spans="1:14" ht="12.75">
      <c r="A301" s="359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</row>
    <row r="302" spans="1:14" ht="12.75">
      <c r="A302" s="359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</row>
    <row r="303" spans="1:14" ht="12.75">
      <c r="A303" s="359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</row>
    <row r="304" spans="1:14" ht="12.75">
      <c r="A304" s="359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</row>
    <row r="305" spans="1:14" ht="12.75">
      <c r="A305" s="359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</row>
    <row r="306" spans="1:14" ht="12.75">
      <c r="A306" s="359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</row>
    <row r="307" s="227" customFormat="1" ht="12.75">
      <c r="A307" s="359"/>
    </row>
    <row r="308" s="227" customFormat="1" ht="12.75">
      <c r="A308" s="359"/>
    </row>
    <row r="309" s="227" customFormat="1" ht="12.75">
      <c r="A309" s="359"/>
    </row>
    <row r="310" s="227" customFormat="1" ht="12.75">
      <c r="A310" s="359"/>
    </row>
    <row r="311" s="227" customFormat="1" ht="12.75">
      <c r="A311" s="359"/>
    </row>
    <row r="312" s="227" customFormat="1" ht="12.75">
      <c r="A312" s="359"/>
    </row>
    <row r="313" s="227" customFormat="1" ht="12.75">
      <c r="A313" s="359"/>
    </row>
    <row r="314" s="227" customFormat="1" ht="12.75">
      <c r="A314" s="359"/>
    </row>
    <row r="315" s="227" customFormat="1" ht="12.75">
      <c r="A315" s="359"/>
    </row>
    <row r="316" s="227" customFormat="1" ht="12.75">
      <c r="A316" s="359"/>
    </row>
    <row r="317" s="227" customFormat="1" ht="12.75">
      <c r="A317" s="359"/>
    </row>
    <row r="318" s="227" customFormat="1" ht="12.75">
      <c r="A318" s="359"/>
    </row>
    <row r="319" s="227" customFormat="1" ht="12.75">
      <c r="A319" s="359"/>
    </row>
    <row r="320" s="227" customFormat="1" ht="12.75">
      <c r="A320" s="359"/>
    </row>
    <row r="321" s="227" customFormat="1" ht="12.75">
      <c r="A321" s="359"/>
    </row>
    <row r="322" s="227" customFormat="1" ht="12.75">
      <c r="A322" s="359"/>
    </row>
    <row r="323" s="227" customFormat="1" ht="12.75">
      <c r="A323" s="359"/>
    </row>
    <row r="324" s="227" customFormat="1" ht="12.75">
      <c r="A324" s="359"/>
    </row>
    <row r="325" s="227" customFormat="1" ht="12.75">
      <c r="A325" s="359"/>
    </row>
    <row r="326" s="227" customFormat="1" ht="12.75">
      <c r="A326" s="359"/>
    </row>
    <row r="327" s="227" customFormat="1" ht="12.75">
      <c r="A327" s="359"/>
    </row>
    <row r="328" s="227" customFormat="1" ht="12.75">
      <c r="A328" s="359"/>
    </row>
    <row r="329" s="227" customFormat="1" ht="12.75">
      <c r="A329" s="359"/>
    </row>
    <row r="330" s="227" customFormat="1" ht="12.75">
      <c r="A330" s="359"/>
    </row>
    <row r="331" s="227" customFormat="1" ht="12.75">
      <c r="A331" s="359"/>
    </row>
    <row r="332" s="227" customFormat="1" ht="12.75">
      <c r="A332" s="359"/>
    </row>
    <row r="333" s="227" customFormat="1" ht="12.75">
      <c r="A333" s="359"/>
    </row>
    <row r="334" s="227" customFormat="1" ht="12.75">
      <c r="A334" s="359"/>
    </row>
    <row r="335" s="227" customFormat="1" ht="12.75">
      <c r="A335" s="359"/>
    </row>
    <row r="336" s="227" customFormat="1" ht="12.75">
      <c r="A336" s="359"/>
    </row>
    <row r="337" s="227" customFormat="1" ht="12.75">
      <c r="A337" s="359"/>
    </row>
    <row r="338" s="227" customFormat="1" ht="12.75">
      <c r="A338" s="359"/>
    </row>
    <row r="339" s="227" customFormat="1" ht="12.75">
      <c r="A339" s="359"/>
    </row>
    <row r="340" s="227" customFormat="1" ht="12.75">
      <c r="A340" s="359"/>
    </row>
    <row r="341" s="227" customFormat="1" ht="12.75">
      <c r="A341" s="359"/>
    </row>
    <row r="342" s="227" customFormat="1" ht="12.75">
      <c r="A342" s="359"/>
    </row>
    <row r="343" s="227" customFormat="1" ht="12.75">
      <c r="A343" s="359"/>
    </row>
    <row r="344" s="227" customFormat="1" ht="12.75">
      <c r="A344" s="359"/>
    </row>
    <row r="345" s="227" customFormat="1" ht="12.75">
      <c r="A345" s="359"/>
    </row>
    <row r="346" s="227" customFormat="1" ht="12.75">
      <c r="A346" s="359"/>
    </row>
    <row r="347" s="227" customFormat="1" ht="12.75">
      <c r="A347" s="359"/>
    </row>
    <row r="348" s="227" customFormat="1" ht="12.75">
      <c r="A348" s="359"/>
    </row>
    <row r="349" s="227" customFormat="1" ht="12.75">
      <c r="A349" s="359"/>
    </row>
    <row r="350" s="227" customFormat="1" ht="12.75">
      <c r="A350" s="359"/>
    </row>
    <row r="351" s="227" customFormat="1" ht="12.75">
      <c r="A351" s="359"/>
    </row>
    <row r="352" s="227" customFormat="1" ht="12.75">
      <c r="A352" s="359"/>
    </row>
    <row r="353" s="227" customFormat="1" ht="12.75">
      <c r="A353" s="359"/>
    </row>
    <row r="354" s="227" customFormat="1" ht="12.75">
      <c r="A354" s="359"/>
    </row>
    <row r="355" s="227" customFormat="1" ht="12.75">
      <c r="A355" s="359"/>
    </row>
    <row r="356" s="227" customFormat="1" ht="12.75">
      <c r="A356" s="359"/>
    </row>
    <row r="357" s="227" customFormat="1" ht="12.75">
      <c r="A357" s="359"/>
    </row>
    <row r="358" s="227" customFormat="1" ht="12.75">
      <c r="A358" s="359"/>
    </row>
    <row r="359" s="227" customFormat="1" ht="12.75">
      <c r="A359" s="359"/>
    </row>
    <row r="360" s="227" customFormat="1" ht="12.75">
      <c r="A360" s="359"/>
    </row>
    <row r="361" s="227" customFormat="1" ht="12.75">
      <c r="A361" s="359"/>
    </row>
    <row r="362" s="227" customFormat="1" ht="12.75">
      <c r="A362" s="359"/>
    </row>
    <row r="363" s="227" customFormat="1" ht="12.75">
      <c r="A363" s="359"/>
    </row>
    <row r="364" s="227" customFormat="1" ht="12.75">
      <c r="A364" s="359"/>
    </row>
    <row r="365" s="227" customFormat="1" ht="12.75">
      <c r="A365" s="359"/>
    </row>
    <row r="366" s="227" customFormat="1" ht="12.75">
      <c r="A366" s="359"/>
    </row>
    <row r="367" s="227" customFormat="1" ht="12.75">
      <c r="A367" s="359"/>
    </row>
    <row r="368" s="227" customFormat="1" ht="12.75">
      <c r="A368" s="359"/>
    </row>
    <row r="369" s="227" customFormat="1" ht="12.75">
      <c r="A369" s="359"/>
    </row>
    <row r="370" s="227" customFormat="1" ht="12.75">
      <c r="A370" s="359"/>
    </row>
    <row r="371" s="227" customFormat="1" ht="12.75">
      <c r="A371" s="359"/>
    </row>
    <row r="372" s="227" customFormat="1" ht="12.75">
      <c r="A372" s="359"/>
    </row>
    <row r="373" s="227" customFormat="1" ht="12.75">
      <c r="A373" s="359"/>
    </row>
    <row r="374" s="227" customFormat="1" ht="12.75">
      <c r="A374" s="359"/>
    </row>
    <row r="375" s="227" customFormat="1" ht="12.75">
      <c r="A375" s="359"/>
    </row>
    <row r="376" s="227" customFormat="1" ht="12.75">
      <c r="A376" s="359"/>
    </row>
    <row r="377" s="227" customFormat="1" ht="12.75">
      <c r="A377" s="359"/>
    </row>
    <row r="378" s="227" customFormat="1" ht="12.75">
      <c r="A378" s="359"/>
    </row>
    <row r="379" s="227" customFormat="1" ht="12.75">
      <c r="A379" s="359"/>
    </row>
    <row r="380" s="227" customFormat="1" ht="12.75">
      <c r="A380" s="359"/>
    </row>
    <row r="381" s="227" customFormat="1" ht="12.75">
      <c r="A381" s="359"/>
    </row>
    <row r="382" s="227" customFormat="1" ht="12.75">
      <c r="A382" s="359"/>
    </row>
    <row r="383" s="227" customFormat="1" ht="12.75">
      <c r="A383" s="359"/>
    </row>
    <row r="384" s="227" customFormat="1" ht="12.75">
      <c r="A384" s="359"/>
    </row>
    <row r="385" s="227" customFormat="1" ht="12.75">
      <c r="A385" s="359"/>
    </row>
    <row r="386" s="227" customFormat="1" ht="12.75">
      <c r="A386" s="359"/>
    </row>
    <row r="387" s="227" customFormat="1" ht="12.75">
      <c r="A387" s="359"/>
    </row>
    <row r="388" s="227" customFormat="1" ht="12.75">
      <c r="A388" s="359"/>
    </row>
    <row r="389" s="227" customFormat="1" ht="12.75">
      <c r="A389" s="359"/>
    </row>
    <row r="390" s="227" customFormat="1" ht="12.75">
      <c r="A390" s="359"/>
    </row>
    <row r="391" s="227" customFormat="1" ht="12.75">
      <c r="A391" s="359"/>
    </row>
    <row r="392" s="227" customFormat="1" ht="12.75">
      <c r="A392" s="359"/>
    </row>
    <row r="393" s="227" customFormat="1" ht="12.75">
      <c r="A393" s="359"/>
    </row>
    <row r="394" s="227" customFormat="1" ht="12.75">
      <c r="A394" s="359"/>
    </row>
    <row r="395" s="227" customFormat="1" ht="12.75">
      <c r="A395" s="359"/>
    </row>
    <row r="396" s="227" customFormat="1" ht="12.75">
      <c r="A396" s="359"/>
    </row>
    <row r="397" s="227" customFormat="1" ht="12.75">
      <c r="A397" s="359"/>
    </row>
    <row r="398" s="227" customFormat="1" ht="12.75">
      <c r="A398" s="359"/>
    </row>
    <row r="399" s="227" customFormat="1" ht="12.75">
      <c r="A399" s="359"/>
    </row>
    <row r="400" s="227" customFormat="1" ht="12.75">
      <c r="A400" s="359"/>
    </row>
    <row r="401" s="227" customFormat="1" ht="12.75">
      <c r="A401" s="359"/>
    </row>
    <row r="402" s="227" customFormat="1" ht="12.75">
      <c r="A402" s="359"/>
    </row>
    <row r="403" s="227" customFormat="1" ht="12.75">
      <c r="A403" s="359"/>
    </row>
    <row r="404" s="227" customFormat="1" ht="12.75">
      <c r="A404" s="359"/>
    </row>
    <row r="405" s="227" customFormat="1" ht="12.75">
      <c r="A405" s="359"/>
    </row>
    <row r="406" s="227" customFormat="1" ht="12.75">
      <c r="A406" s="359"/>
    </row>
    <row r="407" s="227" customFormat="1" ht="12.75">
      <c r="A407" s="359"/>
    </row>
    <row r="408" s="227" customFormat="1" ht="12.75">
      <c r="A408" s="359"/>
    </row>
    <row r="409" s="227" customFormat="1" ht="12.75">
      <c r="A409" s="359"/>
    </row>
    <row r="410" s="227" customFormat="1" ht="12.75">
      <c r="A410" s="359"/>
    </row>
    <row r="411" s="227" customFormat="1" ht="12.75">
      <c r="A411" s="359"/>
    </row>
    <row r="412" s="227" customFormat="1" ht="12.75">
      <c r="A412" s="359"/>
    </row>
    <row r="413" s="227" customFormat="1" ht="12.75">
      <c r="A413" s="359"/>
    </row>
    <row r="414" s="227" customFormat="1" ht="12.75">
      <c r="A414" s="359"/>
    </row>
    <row r="415" s="227" customFormat="1" ht="12.75">
      <c r="A415" s="359"/>
    </row>
    <row r="416" s="227" customFormat="1" ht="12.75">
      <c r="A416" s="359"/>
    </row>
    <row r="417" s="227" customFormat="1" ht="12.75">
      <c r="A417" s="359"/>
    </row>
    <row r="418" s="227" customFormat="1" ht="12.75">
      <c r="A418" s="359"/>
    </row>
    <row r="419" s="227" customFormat="1" ht="12.75">
      <c r="A419" s="359"/>
    </row>
    <row r="420" s="227" customFormat="1" ht="12.75">
      <c r="A420" s="359"/>
    </row>
    <row r="421" s="227" customFormat="1" ht="12.75">
      <c r="A421" s="359"/>
    </row>
    <row r="422" s="227" customFormat="1" ht="12.75">
      <c r="A422" s="359"/>
    </row>
    <row r="423" s="227" customFormat="1" ht="12.75">
      <c r="A423" s="359"/>
    </row>
    <row r="424" s="227" customFormat="1" ht="12.75">
      <c r="A424" s="359"/>
    </row>
    <row r="425" s="227" customFormat="1" ht="12.75">
      <c r="A425" s="359"/>
    </row>
    <row r="426" s="227" customFormat="1" ht="12.75">
      <c r="A426" s="359"/>
    </row>
    <row r="427" s="227" customFormat="1" ht="12.75">
      <c r="A427" s="359"/>
    </row>
    <row r="428" s="227" customFormat="1" ht="12.75">
      <c r="A428" s="359"/>
    </row>
    <row r="429" s="227" customFormat="1" ht="12.75">
      <c r="A429" s="359"/>
    </row>
    <row r="430" s="227" customFormat="1" ht="12.75">
      <c r="A430" s="359"/>
    </row>
    <row r="431" s="227" customFormat="1" ht="12.75">
      <c r="A431" s="359"/>
    </row>
    <row r="432" s="227" customFormat="1" ht="12.75">
      <c r="A432" s="359"/>
    </row>
    <row r="433" s="227" customFormat="1" ht="12.75">
      <c r="A433" s="359"/>
    </row>
    <row r="434" s="227" customFormat="1" ht="12.75">
      <c r="A434" s="359"/>
    </row>
    <row r="435" s="227" customFormat="1" ht="12.75">
      <c r="A435" s="359"/>
    </row>
    <row r="436" s="227" customFormat="1" ht="12.75">
      <c r="A436" s="359"/>
    </row>
  </sheetData>
  <sheetProtection password="EF65" sheet="1" objects="1" scenarios="1"/>
  <printOptions/>
  <pageMargins left="0.1968503937007874" right="0.1968503937007874" top="0.3937007874015748" bottom="0.3937007874015748" header="0.5118110236220472" footer="0.5118110236220472"/>
  <pageSetup fitToHeight="7" fitToWidth="1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B66"/>
  <sheetViews>
    <sheetView workbookViewId="0" topLeftCell="A1">
      <selection activeCell="A8" sqref="A8:C9"/>
    </sheetView>
  </sheetViews>
  <sheetFormatPr defaultColWidth="9.140625" defaultRowHeight="12.75"/>
  <cols>
    <col min="1" max="1" width="17.00390625" style="0" customWidth="1"/>
    <col min="2" max="7" width="14.7109375" style="0" customWidth="1"/>
    <col min="8" max="28" width="9.140625" style="5" customWidth="1"/>
  </cols>
  <sheetData>
    <row r="1" spans="1:7" ht="24" customHeight="1">
      <c r="A1" s="555" t="s">
        <v>947</v>
      </c>
      <c r="B1" s="556"/>
      <c r="C1" s="556"/>
      <c r="D1" s="556"/>
      <c r="E1" s="556"/>
      <c r="F1" s="556"/>
      <c r="G1" s="556"/>
    </row>
    <row r="2" spans="1:7" ht="24" customHeight="1">
      <c r="A2" s="556"/>
      <c r="B2" s="556"/>
      <c r="C2" s="556"/>
      <c r="D2" s="556"/>
      <c r="E2" s="556"/>
      <c r="F2" s="556"/>
      <c r="G2" s="556"/>
    </row>
    <row r="3" spans="1:7" ht="12.75">
      <c r="A3" s="557" t="s">
        <v>1127</v>
      </c>
      <c r="B3" s="558"/>
      <c r="C3" s="558"/>
      <c r="D3" s="558"/>
      <c r="E3" s="558"/>
      <c r="F3" s="558"/>
      <c r="G3" s="558"/>
    </row>
    <row r="4" spans="1:7" ht="12.75">
      <c r="A4" s="558"/>
      <c r="B4" s="558"/>
      <c r="C4" s="558"/>
      <c r="D4" s="558"/>
      <c r="E4" s="558"/>
      <c r="F4" s="558"/>
      <c r="G4" s="558"/>
    </row>
    <row r="5" spans="1:7" ht="15.75" customHeight="1">
      <c r="A5" s="563" t="s">
        <v>682</v>
      </c>
      <c r="B5" s="564"/>
      <c r="C5" s="564"/>
      <c r="D5" s="564"/>
      <c r="E5" s="564"/>
      <c r="F5" s="564"/>
      <c r="G5" s="564"/>
    </row>
    <row r="6" spans="1:7" ht="60" customHeight="1">
      <c r="A6" s="565" t="s">
        <v>683</v>
      </c>
      <c r="B6" s="566"/>
      <c r="C6" s="566"/>
      <c r="D6" s="566"/>
      <c r="E6" s="566"/>
      <c r="F6" s="566"/>
      <c r="G6" s="566"/>
    </row>
    <row r="7" spans="1:7" ht="32.25" customHeight="1">
      <c r="A7" s="559" t="s">
        <v>946</v>
      </c>
      <c r="B7" s="560"/>
      <c r="C7" s="561"/>
      <c r="D7" s="535"/>
      <c r="E7" s="562" t="s">
        <v>681</v>
      </c>
      <c r="F7" s="561"/>
      <c r="G7" s="561"/>
    </row>
    <row r="8" spans="1:7" ht="18" customHeight="1">
      <c r="A8" s="546" t="str">
        <f>+CONCATENATE(ZAKL_DATA!D4,ZAKL_DATA!B5," ",ZAKL_DATA!B4,ZAKL_DATA!D7," ",ZAKL_DATA!B7)</f>
        <v>  </v>
      </c>
      <c r="B8" s="546"/>
      <c r="C8" s="547"/>
      <c r="D8" s="535"/>
      <c r="E8" s="567" t="str">
        <f>+CONCATENATE(ZAKL_DATA!B16," ",ZAKL_DATA!B17)</f>
        <v> </v>
      </c>
      <c r="F8" s="567"/>
      <c r="G8" s="568"/>
    </row>
    <row r="9" spans="1:7" ht="18" customHeight="1">
      <c r="A9" s="548"/>
      <c r="B9" s="548"/>
      <c r="C9" s="548"/>
      <c r="D9" s="535"/>
      <c r="E9" s="549">
        <f>+CONCATENATE(ZAKL_DATA!B18)</f>
      </c>
      <c r="F9" s="549"/>
      <c r="G9" s="550"/>
    </row>
    <row r="10" spans="1:7" ht="18" customHeight="1">
      <c r="A10" s="174" t="s">
        <v>962</v>
      </c>
      <c r="B10" s="538">
        <f>+CONCATENATE(IF(LEN(ZAKL_DATA!B10)=0,+MID(ZAKL_DATA!D2,3,10),ZAKL_DATA!B10))</f>
      </c>
      <c r="C10" s="539"/>
      <c r="D10" s="535"/>
      <c r="E10" s="549">
        <f>+CONCATENATE(ZAKL_DATA!B19)</f>
      </c>
      <c r="F10" s="549"/>
      <c r="G10" s="550"/>
    </row>
    <row r="11" spans="1:7" ht="18" customHeight="1">
      <c r="A11" s="174" t="s">
        <v>949</v>
      </c>
      <c r="B11" s="538" t="str">
        <f>+CONCATENATE(ZAKL_DATA!D2)</f>
        <v>CZ</v>
      </c>
      <c r="C11" s="540"/>
      <c r="D11" s="535"/>
      <c r="E11" s="549">
        <f>+CONCATENATE(ZAKL_DATA!B20)</f>
      </c>
      <c r="F11" s="549"/>
      <c r="G11" s="550"/>
    </row>
    <row r="12" spans="1:7" ht="60" customHeight="1">
      <c r="A12" s="534"/>
      <c r="B12" s="534"/>
      <c r="C12" s="535"/>
      <c r="D12" s="535"/>
      <c r="E12" s="535"/>
      <c r="F12" s="535"/>
      <c r="G12" s="535"/>
    </row>
    <row r="13" spans="1:28" ht="18" customHeight="1">
      <c r="A13" s="553" t="s">
        <v>954</v>
      </c>
      <c r="B13" s="554"/>
      <c r="C13" s="554"/>
      <c r="D13" s="551">
        <f>+CONCATENATE(ZAKL_DATA!D7)</f>
      </c>
      <c r="E13" s="552"/>
      <c r="F13" s="552"/>
      <c r="G13" s="552"/>
      <c r="AB13"/>
    </row>
    <row r="14" spans="1:28" ht="54" customHeight="1">
      <c r="A14" s="553" t="s">
        <v>955</v>
      </c>
      <c r="B14" s="554"/>
      <c r="C14" s="554"/>
      <c r="D14" s="544">
        <f>+CONCATENATE(ZAKL_DATA!B29)</f>
      </c>
      <c r="E14" s="545"/>
      <c r="F14" s="545"/>
      <c r="G14" s="545"/>
      <c r="AB14"/>
    </row>
    <row r="15" spans="1:28" ht="18" customHeight="1">
      <c r="A15" s="534"/>
      <c r="B15" s="534"/>
      <c r="C15" s="535"/>
      <c r="D15" s="535"/>
      <c r="E15" s="535"/>
      <c r="F15" s="535"/>
      <c r="G15" s="535"/>
      <c r="AB15"/>
    </row>
    <row r="16" spans="1:28" ht="18" customHeight="1">
      <c r="A16" s="542" t="s">
        <v>952</v>
      </c>
      <c r="B16" s="543"/>
      <c r="C16" s="543"/>
      <c r="D16" s="543"/>
      <c r="E16" s="52">
        <v>42370</v>
      </c>
      <c r="F16" s="50" t="s">
        <v>945</v>
      </c>
      <c r="G16" s="52">
        <f>+E16+365</f>
        <v>42735</v>
      </c>
      <c r="AB16"/>
    </row>
    <row r="17" spans="1:28" ht="18" customHeight="1">
      <c r="A17" s="542" t="s">
        <v>953</v>
      </c>
      <c r="B17" s="543"/>
      <c r="C17" s="543"/>
      <c r="D17" s="543"/>
      <c r="E17" s="53">
        <f>+E16-365</f>
        <v>42005</v>
      </c>
      <c r="F17" s="50" t="s">
        <v>945</v>
      </c>
      <c r="G17" s="52">
        <f>+E17+364</f>
        <v>42369</v>
      </c>
      <c r="AB17"/>
    </row>
    <row r="18" spans="1:28" ht="18" customHeight="1">
      <c r="A18" s="534"/>
      <c r="B18" s="534"/>
      <c r="C18" s="535"/>
      <c r="D18" s="535"/>
      <c r="E18" s="535"/>
      <c r="F18" s="535"/>
      <c r="G18" s="535"/>
      <c r="AB18"/>
    </row>
    <row r="19" spans="1:7" ht="18" customHeight="1">
      <c r="A19" s="536" t="s">
        <v>948</v>
      </c>
      <c r="B19" s="536"/>
      <c r="C19" s="537"/>
      <c r="D19" s="535"/>
      <c r="E19" s="49" t="s">
        <v>950</v>
      </c>
      <c r="F19" s="541" t="s">
        <v>951</v>
      </c>
      <c r="G19" s="541"/>
    </row>
    <row r="20" spans="1:7" ht="18" customHeight="1">
      <c r="A20" s="542" t="s">
        <v>941</v>
      </c>
      <c r="B20" s="542"/>
      <c r="C20" s="535"/>
      <c r="D20" s="535"/>
      <c r="E20" s="50">
        <f>+'R1'!A51</f>
        <v>2</v>
      </c>
      <c r="F20" s="50">
        <v>4</v>
      </c>
      <c r="G20" s="44"/>
    </row>
    <row r="21" spans="1:7" ht="18" customHeight="1">
      <c r="A21" s="573" t="s">
        <v>942</v>
      </c>
      <c r="B21" s="535"/>
      <c r="C21" s="535"/>
      <c r="D21" s="535"/>
      <c r="E21" s="50">
        <f>+'V1'!A46</f>
        <v>6</v>
      </c>
      <c r="F21" s="50">
        <v>2</v>
      </c>
      <c r="G21" s="44"/>
    </row>
    <row r="22" spans="1:7" ht="18" customHeight="1">
      <c r="A22" s="542" t="s">
        <v>943</v>
      </c>
      <c r="B22" s="542"/>
      <c r="C22" s="535"/>
      <c r="D22" s="535"/>
      <c r="E22" s="503">
        <f>+E21+F21</f>
        <v>8</v>
      </c>
      <c r="F22" s="503">
        <v>1</v>
      </c>
      <c r="G22" s="44"/>
    </row>
    <row r="23" spans="1:7" ht="18" customHeight="1">
      <c r="A23" s="573" t="s">
        <v>944</v>
      </c>
      <c r="B23" s="535"/>
      <c r="C23" s="535"/>
      <c r="D23" s="535"/>
      <c r="E23" s="503">
        <f>+E22+F22</f>
        <v>9</v>
      </c>
      <c r="F23" s="503">
        <v>1</v>
      </c>
      <c r="G23" s="44"/>
    </row>
    <row r="24" spans="1:7" ht="18" customHeight="1">
      <c r="A24" s="361"/>
      <c r="B24" s="48"/>
      <c r="C24" s="48"/>
      <c r="D24" s="48"/>
      <c r="E24" s="50"/>
      <c r="F24" s="50"/>
      <c r="G24" s="44"/>
    </row>
    <row r="25" spans="1:7" ht="18" customHeight="1">
      <c r="A25" s="537" t="s">
        <v>963</v>
      </c>
      <c r="B25" s="574"/>
      <c r="C25" s="574"/>
      <c r="D25" s="574"/>
      <c r="E25" s="543"/>
      <c r="F25" s="543"/>
      <c r="G25" s="543"/>
    </row>
    <row r="26" spans="1:7" ht="18" customHeight="1">
      <c r="A26" s="569"/>
      <c r="B26" s="570"/>
      <c r="C26" s="571" t="str">
        <f>+CONCATENATE(ZAKL_DATA!D14," ",ZAKL_DATA!D15," ",ZAKL_DATA!D16," - ",ZAKL_DATA!D17)</f>
        <v>   - </v>
      </c>
      <c r="D26" s="572"/>
      <c r="E26" s="572"/>
      <c r="F26" s="572"/>
      <c r="G26" s="572"/>
    </row>
    <row r="27" spans="1:7" ht="18" customHeight="1" thickBot="1">
      <c r="A27" s="534"/>
      <c r="B27" s="534"/>
      <c r="C27" s="535"/>
      <c r="D27" s="535"/>
      <c r="E27" s="535"/>
      <c r="F27" s="535"/>
      <c r="G27" s="535"/>
    </row>
    <row r="28" spans="1:7" ht="26.25" customHeight="1">
      <c r="A28" s="214" t="s">
        <v>931</v>
      </c>
      <c r="B28" s="577" t="s">
        <v>930</v>
      </c>
      <c r="C28" s="578"/>
      <c r="D28" s="586"/>
      <c r="E28" s="577" t="s">
        <v>929</v>
      </c>
      <c r="F28" s="578"/>
      <c r="G28" s="579"/>
    </row>
    <row r="29" spans="1:7" ht="18" customHeight="1">
      <c r="A29" s="215"/>
      <c r="B29" s="580"/>
      <c r="C29" s="587"/>
      <c r="D29" s="588"/>
      <c r="E29" s="580"/>
      <c r="F29" s="581"/>
      <c r="G29" s="582"/>
    </row>
    <row r="30" spans="1:7" ht="18" customHeight="1">
      <c r="A30" s="45">
        <f ca="1">TODAY()</f>
        <v>42867</v>
      </c>
      <c r="B30" s="580"/>
      <c r="C30" s="587"/>
      <c r="D30" s="588"/>
      <c r="E30" s="580"/>
      <c r="F30" s="581"/>
      <c r="G30" s="582"/>
    </row>
    <row r="31" spans="1:7" ht="18" customHeight="1">
      <c r="A31" s="46"/>
      <c r="B31" s="580"/>
      <c r="C31" s="587"/>
      <c r="D31" s="588"/>
      <c r="E31" s="580"/>
      <c r="F31" s="581"/>
      <c r="G31" s="582"/>
    </row>
    <row r="32" spans="1:7" ht="18" customHeight="1">
      <c r="A32" s="47">
        <f ca="1">NOW()</f>
        <v>42867.36540150463</v>
      </c>
      <c r="B32" s="580"/>
      <c r="C32" s="587"/>
      <c r="D32" s="588"/>
      <c r="E32" s="580"/>
      <c r="F32" s="581"/>
      <c r="G32" s="582"/>
    </row>
    <row r="33" spans="1:7" ht="18" customHeight="1">
      <c r="A33" s="594"/>
      <c r="B33" s="580"/>
      <c r="C33" s="587"/>
      <c r="D33" s="588"/>
      <c r="E33" s="580"/>
      <c r="F33" s="581"/>
      <c r="G33" s="582"/>
    </row>
    <row r="34" spans="1:7" ht="18" customHeight="1" thickBot="1">
      <c r="A34" s="595"/>
      <c r="B34" s="583"/>
      <c r="C34" s="584"/>
      <c r="D34" s="589"/>
      <c r="E34" s="583"/>
      <c r="F34" s="584"/>
      <c r="G34" s="585"/>
    </row>
    <row r="35" spans="1:7" ht="18" customHeight="1">
      <c r="A35" s="534"/>
      <c r="B35" s="534"/>
      <c r="C35" s="535"/>
      <c r="D35" s="535"/>
      <c r="E35" s="535"/>
      <c r="F35" s="535"/>
      <c r="G35" s="535"/>
    </row>
    <row r="36" spans="1:7" ht="12.75">
      <c r="A36" s="590" t="s">
        <v>191</v>
      </c>
      <c r="B36" s="591"/>
      <c r="C36" s="591"/>
      <c r="D36" s="591"/>
      <c r="E36" s="591"/>
      <c r="F36" s="591"/>
      <c r="G36" s="591"/>
    </row>
    <row r="37" spans="1:7" ht="12.75">
      <c r="A37" s="592">
        <f>+CONCATENATE(ZAKL_DATA!A44)</f>
      </c>
      <c r="B37" s="593"/>
      <c r="C37" s="593"/>
      <c r="D37" s="593"/>
      <c r="E37" s="593"/>
      <c r="F37" s="593"/>
      <c r="G37" s="593"/>
    </row>
    <row r="38" spans="1:7" ht="12.75">
      <c r="A38" s="575">
        <v>1</v>
      </c>
      <c r="B38" s="576"/>
      <c r="C38" s="576"/>
      <c r="D38" s="576"/>
      <c r="E38" s="576"/>
      <c r="F38" s="576"/>
      <c r="G38" s="576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 thickBot="1"/>
  </sheetData>
  <sheetProtection password="EF65" sheet="1"/>
  <mergeCells count="42">
    <mergeCell ref="A38:G38"/>
    <mergeCell ref="E28:G28"/>
    <mergeCell ref="E29:G34"/>
    <mergeCell ref="B28:D28"/>
    <mergeCell ref="B29:D34"/>
    <mergeCell ref="A36:G36"/>
    <mergeCell ref="A37:G37"/>
    <mergeCell ref="A35:G35"/>
    <mergeCell ref="A33:A34"/>
    <mergeCell ref="A20:D20"/>
    <mergeCell ref="A26:B26"/>
    <mergeCell ref="C26:G26"/>
    <mergeCell ref="A21:D21"/>
    <mergeCell ref="A23:D23"/>
    <mergeCell ref="A25:G25"/>
    <mergeCell ref="A22:D22"/>
    <mergeCell ref="A27:G27"/>
    <mergeCell ref="A1:G2"/>
    <mergeCell ref="A3:G4"/>
    <mergeCell ref="A7:C7"/>
    <mergeCell ref="E7:G7"/>
    <mergeCell ref="A5:G5"/>
    <mergeCell ref="A6:G6"/>
    <mergeCell ref="E8:G8"/>
    <mergeCell ref="A14:C14"/>
    <mergeCell ref="E9:G9"/>
    <mergeCell ref="A8:C9"/>
    <mergeCell ref="E10:G10"/>
    <mergeCell ref="E11:G11"/>
    <mergeCell ref="D7:D11"/>
    <mergeCell ref="D13:G13"/>
    <mergeCell ref="A13:C13"/>
    <mergeCell ref="A15:G15"/>
    <mergeCell ref="A19:D19"/>
    <mergeCell ref="B10:C10"/>
    <mergeCell ref="B11:C11"/>
    <mergeCell ref="F19:G19"/>
    <mergeCell ref="A16:D16"/>
    <mergeCell ref="A18:G18"/>
    <mergeCell ref="A17:D17"/>
    <mergeCell ref="D14:G14"/>
    <mergeCell ref="A12:G1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CW448"/>
  <sheetViews>
    <sheetView showOutlineSymbols="0" workbookViewId="0" topLeftCell="A1">
      <selection activeCell="L15" sqref="L15"/>
    </sheetView>
  </sheetViews>
  <sheetFormatPr defaultColWidth="9.140625" defaultRowHeight="12.75"/>
  <cols>
    <col min="1" max="2" width="2.7109375" style="35" customWidth="1"/>
    <col min="3" max="3" width="3.7109375" style="372" customWidth="1"/>
    <col min="4" max="4" width="23.140625" style="2" customWidth="1"/>
    <col min="5" max="5" width="5.7109375" style="2" customWidth="1"/>
    <col min="6" max="6" width="10.28125" style="4" customWidth="1"/>
    <col min="7" max="7" width="5.7109375" style="4" customWidth="1"/>
    <col min="8" max="8" width="5.7109375" style="2" customWidth="1"/>
    <col min="9" max="12" width="10.28125" style="2" customWidth="1"/>
    <col min="13" max="101" width="9.140625" style="5" customWidth="1"/>
    <col min="102" max="16384" width="9.140625" style="3" customWidth="1"/>
  </cols>
  <sheetData>
    <row r="1" spans="1:12" ht="22.5" customHeight="1">
      <c r="A1" s="676" t="s">
        <v>683</v>
      </c>
      <c r="B1" s="676"/>
      <c r="C1" s="676"/>
      <c r="D1" s="676"/>
      <c r="E1" s="694" t="s">
        <v>678</v>
      </c>
      <c r="F1" s="694"/>
      <c r="G1" s="694"/>
      <c r="H1" s="694"/>
      <c r="I1" s="694"/>
      <c r="J1" s="695"/>
      <c r="K1" s="690" t="s">
        <v>680</v>
      </c>
      <c r="L1" s="691"/>
    </row>
    <row r="2" spans="1:12" ht="21" customHeight="1">
      <c r="A2" s="677"/>
      <c r="B2" s="677"/>
      <c r="C2" s="677"/>
      <c r="D2" s="677"/>
      <c r="E2" s="693" t="s">
        <v>679</v>
      </c>
      <c r="F2" s="693"/>
      <c r="G2" s="693"/>
      <c r="H2" s="693"/>
      <c r="I2" s="693"/>
      <c r="J2" s="696"/>
      <c r="K2" s="672" t="str">
        <f>+ZAV!A8</f>
        <v>  </v>
      </c>
      <c r="L2" s="673"/>
    </row>
    <row r="3" spans="1:12" ht="21" customHeight="1">
      <c r="A3" s="653"/>
      <c r="B3" s="654"/>
      <c r="C3" s="654"/>
      <c r="D3" s="654"/>
      <c r="E3" s="692" t="str">
        <f>+ZAV!A3</f>
        <v>as at December 31st, 2016</v>
      </c>
      <c r="F3" s="692"/>
      <c r="G3" s="692"/>
      <c r="H3" s="692"/>
      <c r="I3" s="692"/>
      <c r="J3" s="696"/>
      <c r="K3" s="674"/>
      <c r="L3" s="674"/>
    </row>
    <row r="4" spans="1:12" ht="12" customHeight="1" thickBot="1">
      <c r="A4" s="655"/>
      <c r="B4" s="655"/>
      <c r="C4" s="655"/>
      <c r="D4" s="655"/>
      <c r="E4" s="675" t="s">
        <v>682</v>
      </c>
      <c r="F4" s="675"/>
      <c r="G4" s="675"/>
      <c r="H4" s="675"/>
      <c r="I4" s="675"/>
      <c r="J4" s="696"/>
      <c r="K4" s="669" t="s">
        <v>681</v>
      </c>
      <c r="L4" s="670"/>
    </row>
    <row r="5" spans="1:12" ht="12" customHeight="1">
      <c r="A5" s="655"/>
      <c r="B5" s="655"/>
      <c r="C5" s="655"/>
      <c r="D5" s="655"/>
      <c r="E5" s="657" t="s">
        <v>717</v>
      </c>
      <c r="F5" s="658"/>
      <c r="G5" s="658"/>
      <c r="H5" s="658"/>
      <c r="I5" s="659"/>
      <c r="J5" s="696"/>
      <c r="K5" s="671"/>
      <c r="L5" s="671"/>
    </row>
    <row r="6" spans="1:12" ht="15" customHeight="1">
      <c r="A6" s="655"/>
      <c r="B6" s="655"/>
      <c r="C6" s="655"/>
      <c r="D6" s="655"/>
      <c r="E6" s="660"/>
      <c r="F6" s="661"/>
      <c r="G6" s="661"/>
      <c r="H6" s="661"/>
      <c r="I6" s="662"/>
      <c r="J6" s="696"/>
      <c r="K6" s="623" t="str">
        <f>+ZAV!E8</f>
        <v> </v>
      </c>
      <c r="L6" s="624"/>
    </row>
    <row r="7" spans="1:12" ht="15" customHeight="1">
      <c r="A7" s="655"/>
      <c r="B7" s="655"/>
      <c r="C7" s="655"/>
      <c r="D7" s="655"/>
      <c r="E7" s="663">
        <f>+CONCATENATE(ZAV!B10)</f>
      </c>
      <c r="F7" s="664"/>
      <c r="G7" s="664"/>
      <c r="H7" s="664"/>
      <c r="I7" s="665"/>
      <c r="J7" s="696"/>
      <c r="K7" s="623">
        <f>+ZAV!E9</f>
      </c>
      <c r="L7" s="624"/>
    </row>
    <row r="8" spans="1:12" ht="15" customHeight="1" thickBot="1">
      <c r="A8" s="655"/>
      <c r="B8" s="655"/>
      <c r="C8" s="655"/>
      <c r="D8" s="655"/>
      <c r="E8" s="666"/>
      <c r="F8" s="667"/>
      <c r="G8" s="667"/>
      <c r="H8" s="667"/>
      <c r="I8" s="668"/>
      <c r="J8" s="697"/>
      <c r="K8" s="623">
        <f>+ZAV!E10</f>
      </c>
      <c r="L8" s="624"/>
    </row>
    <row r="9" spans="1:12" ht="6" customHeight="1" thickBot="1">
      <c r="A9" s="656"/>
      <c r="B9" s="656"/>
      <c r="C9" s="656"/>
      <c r="D9" s="656"/>
      <c r="E9" s="652"/>
      <c r="F9" s="652"/>
      <c r="G9" s="652"/>
      <c r="H9" s="652"/>
      <c r="I9" s="652"/>
      <c r="J9" s="697"/>
      <c r="K9" s="698"/>
      <c r="L9" s="699"/>
    </row>
    <row r="10" spans="1:12" ht="13.5" customHeight="1">
      <c r="A10" s="687"/>
      <c r="B10" s="688"/>
      <c r="C10" s="689"/>
      <c r="D10" s="627" t="s">
        <v>684</v>
      </c>
      <c r="E10" s="628"/>
      <c r="F10" s="628"/>
      <c r="G10" s="629"/>
      <c r="H10" s="8" t="s">
        <v>691</v>
      </c>
      <c r="I10" s="678" t="s">
        <v>685</v>
      </c>
      <c r="J10" s="679"/>
      <c r="K10" s="680"/>
      <c r="L10" s="9" t="s">
        <v>687</v>
      </c>
    </row>
    <row r="11" spans="1:12" ht="13.5" customHeight="1">
      <c r="A11" s="630" t="s">
        <v>2</v>
      </c>
      <c r="B11" s="631"/>
      <c r="C11" s="632"/>
      <c r="D11" s="642" t="s">
        <v>6</v>
      </c>
      <c r="E11" s="643"/>
      <c r="F11" s="643"/>
      <c r="G11" s="644"/>
      <c r="H11" s="637" t="s">
        <v>12</v>
      </c>
      <c r="I11" s="681"/>
      <c r="J11" s="682"/>
      <c r="K11" s="683"/>
      <c r="L11" s="11" t="s">
        <v>686</v>
      </c>
    </row>
    <row r="12" spans="1:12" ht="13.5" customHeight="1">
      <c r="A12" s="633"/>
      <c r="B12" s="631"/>
      <c r="C12" s="632"/>
      <c r="D12" s="645"/>
      <c r="E12" s="643"/>
      <c r="F12" s="643"/>
      <c r="G12" s="644"/>
      <c r="H12" s="638"/>
      <c r="I12" s="12" t="s">
        <v>688</v>
      </c>
      <c r="J12" s="93" t="s">
        <v>689</v>
      </c>
      <c r="K12" s="10" t="s">
        <v>690</v>
      </c>
      <c r="L12" s="13" t="s">
        <v>690</v>
      </c>
    </row>
    <row r="13" spans="1:12" ht="13.5" customHeight="1" thickBot="1">
      <c r="A13" s="634"/>
      <c r="B13" s="635"/>
      <c r="C13" s="636"/>
      <c r="D13" s="646"/>
      <c r="E13" s="647"/>
      <c r="F13" s="647"/>
      <c r="G13" s="648"/>
      <c r="H13" s="639"/>
      <c r="I13" s="14">
        <v>1</v>
      </c>
      <c r="J13" s="15">
        <v>2</v>
      </c>
      <c r="K13" s="16">
        <v>3</v>
      </c>
      <c r="L13" s="17">
        <v>4</v>
      </c>
    </row>
    <row r="14" spans="1:12" ht="16.5" customHeight="1">
      <c r="A14" s="684"/>
      <c r="B14" s="685"/>
      <c r="C14" s="686"/>
      <c r="D14" s="649" t="s">
        <v>699</v>
      </c>
      <c r="E14" s="650"/>
      <c r="F14" s="650"/>
      <c r="G14" s="651"/>
      <c r="H14" s="377" t="s">
        <v>13</v>
      </c>
      <c r="I14" s="373">
        <f>IF(AND(I15+I16+'R2'!F6+'R2'!F43&lt;800,+'V2'!G31&lt;400),I15+I16+'R2'!F6+'R2'!F43,T("LIMIT"))</f>
        <v>0</v>
      </c>
      <c r="J14" s="373">
        <f>J15+J16+'R2'!G6+'R2'!G43</f>
        <v>0</v>
      </c>
      <c r="K14" s="373">
        <f>IF(AND(K15+K16+'R2'!H6+'R2'!H43&lt;800,+'V2'!G31&lt;400),K15+K16+'R2'!H6+'R2'!H43,T("LIMIT"))</f>
        <v>0</v>
      </c>
      <c r="L14" s="374">
        <f>IF(AND(L15+L16+'R2'!I6+'R2'!I43&lt;800,+'V2'!H31&lt;400),L15+L16+'R2'!I6+'R2'!I43,T("LIMIT"))</f>
        <v>0</v>
      </c>
    </row>
    <row r="15" spans="1:12" ht="16.5" customHeight="1">
      <c r="A15" s="362" t="s">
        <v>0</v>
      </c>
      <c r="B15" s="640"/>
      <c r="C15" s="641"/>
      <c r="D15" s="598" t="s">
        <v>692</v>
      </c>
      <c r="E15" s="599"/>
      <c r="F15" s="599"/>
      <c r="G15" s="600"/>
      <c r="H15" s="88" t="s">
        <v>14</v>
      </c>
      <c r="I15" s="79">
        <f>+UCETNI_DATA!M111</f>
        <v>0</v>
      </c>
      <c r="J15" s="79">
        <v>0</v>
      </c>
      <c r="K15" s="80">
        <f>I15+J15</f>
        <v>0</v>
      </c>
      <c r="L15" s="81">
        <v>0</v>
      </c>
    </row>
    <row r="16" spans="1:12" ht="16.5" customHeight="1">
      <c r="A16" s="362" t="s">
        <v>1</v>
      </c>
      <c r="B16" s="640"/>
      <c r="C16" s="641"/>
      <c r="D16" s="620" t="s">
        <v>700</v>
      </c>
      <c r="E16" s="621"/>
      <c r="F16" s="621"/>
      <c r="G16" s="622"/>
      <c r="H16" s="88" t="s">
        <v>15</v>
      </c>
      <c r="I16" s="375">
        <f>I17+I27+I40</f>
        <v>0</v>
      </c>
      <c r="J16" s="375">
        <f>J17+J27+J40</f>
        <v>0</v>
      </c>
      <c r="K16" s="375">
        <f>K17+K27+K40</f>
        <v>0</v>
      </c>
      <c r="L16" s="376">
        <f>L17+L27+L40</f>
        <v>0</v>
      </c>
    </row>
    <row r="17" spans="1:12" ht="16.5" customHeight="1">
      <c r="A17" s="363" t="s">
        <v>1</v>
      </c>
      <c r="B17" s="364" t="s">
        <v>3</v>
      </c>
      <c r="C17" s="365"/>
      <c r="D17" s="620" t="s">
        <v>701</v>
      </c>
      <c r="E17" s="621"/>
      <c r="F17" s="621"/>
      <c r="G17" s="622"/>
      <c r="H17" s="88" t="s">
        <v>16</v>
      </c>
      <c r="I17" s="375">
        <f>+I18+I19+I22+I23+I24</f>
        <v>0</v>
      </c>
      <c r="J17" s="375">
        <f>+J18+J19+J22+J23+J24</f>
        <v>0</v>
      </c>
      <c r="K17" s="375">
        <f>+K18+K19+K22+K23+K24</f>
        <v>0</v>
      </c>
      <c r="L17" s="376">
        <f>+L18+L19+L22+L23+L24</f>
        <v>0</v>
      </c>
    </row>
    <row r="18" spans="1:12" ht="16.5" customHeight="1">
      <c r="A18" s="366" t="s">
        <v>1</v>
      </c>
      <c r="B18" s="367" t="s">
        <v>3</v>
      </c>
      <c r="C18" s="368">
        <v>1</v>
      </c>
      <c r="D18" s="598" t="s">
        <v>693</v>
      </c>
      <c r="E18" s="599"/>
      <c r="F18" s="599"/>
      <c r="G18" s="600"/>
      <c r="H18" s="88" t="s">
        <v>17</v>
      </c>
      <c r="I18" s="79">
        <f>+UCETNI_DATA!M2</f>
        <v>0</v>
      </c>
      <c r="J18" s="79">
        <f>+UCETNI_DATA!M28</f>
        <v>0</v>
      </c>
      <c r="K18" s="80">
        <f>I18+J18</f>
        <v>0</v>
      </c>
      <c r="L18" s="81">
        <v>0</v>
      </c>
    </row>
    <row r="19" spans="1:12" ht="16.5" customHeight="1">
      <c r="A19" s="604"/>
      <c r="B19" s="605"/>
      <c r="C19" s="368">
        <v>2</v>
      </c>
      <c r="D19" s="598" t="s">
        <v>702</v>
      </c>
      <c r="E19" s="599"/>
      <c r="F19" s="599"/>
      <c r="G19" s="600"/>
      <c r="H19" s="88" t="s">
        <v>18</v>
      </c>
      <c r="I19" s="82">
        <f>SUM(I20:I21)</f>
        <v>0</v>
      </c>
      <c r="J19" s="82">
        <f>SUM(J20:J21)</f>
        <v>0</v>
      </c>
      <c r="K19" s="82">
        <f>SUM(K20:K21)</f>
        <v>0</v>
      </c>
      <c r="L19" s="83">
        <f>SUM(L20:L21)</f>
        <v>0</v>
      </c>
    </row>
    <row r="20" spans="1:12" ht="16.5" customHeight="1">
      <c r="A20" s="606"/>
      <c r="B20" s="605"/>
      <c r="C20" s="368" t="s">
        <v>605</v>
      </c>
      <c r="D20" s="598" t="s">
        <v>7</v>
      </c>
      <c r="E20" s="599"/>
      <c r="F20" s="599"/>
      <c r="G20" s="600"/>
      <c r="H20" s="88" t="s">
        <v>19</v>
      </c>
      <c r="I20" s="79">
        <f>+UCETNI_DATA!M3</f>
        <v>0</v>
      </c>
      <c r="J20" s="79">
        <f>+UCETNI_DATA!M29+UCETNI_DATA!M38</f>
        <v>0</v>
      </c>
      <c r="K20" s="80">
        <f>I20+J20</f>
        <v>0</v>
      </c>
      <c r="L20" s="81">
        <v>0</v>
      </c>
    </row>
    <row r="21" spans="1:12" ht="16.5" customHeight="1">
      <c r="A21" s="606"/>
      <c r="B21" s="605"/>
      <c r="C21" s="368" t="s">
        <v>606</v>
      </c>
      <c r="D21" s="598" t="s">
        <v>694</v>
      </c>
      <c r="E21" s="599"/>
      <c r="F21" s="599"/>
      <c r="G21" s="600"/>
      <c r="H21" s="88" t="s">
        <v>20</v>
      </c>
      <c r="I21" s="79">
        <f>+UCETNI_DATA!M4</f>
        <v>0</v>
      </c>
      <c r="J21" s="79">
        <f>+UCETNI_DATA!M30</f>
        <v>0</v>
      </c>
      <c r="K21" s="80">
        <f>I21+J21</f>
        <v>0</v>
      </c>
      <c r="L21" s="81">
        <v>0</v>
      </c>
    </row>
    <row r="22" spans="1:12" ht="16.5" customHeight="1">
      <c r="A22" s="606"/>
      <c r="B22" s="605"/>
      <c r="C22" s="368">
        <v>3</v>
      </c>
      <c r="D22" s="598" t="s">
        <v>695</v>
      </c>
      <c r="E22" s="599"/>
      <c r="F22" s="599"/>
      <c r="G22" s="600"/>
      <c r="H22" s="88" t="s">
        <v>21</v>
      </c>
      <c r="I22" s="79">
        <f>+UCETNI_DATA!M5</f>
        <v>0</v>
      </c>
      <c r="J22" s="79">
        <f>+UCETNI_DATA!M31</f>
        <v>0</v>
      </c>
      <c r="K22" s="80">
        <f>I22+J22</f>
        <v>0</v>
      </c>
      <c r="L22" s="81">
        <v>0</v>
      </c>
    </row>
    <row r="23" spans="1:12" ht="16.5" customHeight="1">
      <c r="A23" s="606"/>
      <c r="B23" s="605"/>
      <c r="C23" s="368" t="s">
        <v>607</v>
      </c>
      <c r="D23" s="598" t="s">
        <v>696</v>
      </c>
      <c r="E23" s="599"/>
      <c r="F23" s="599"/>
      <c r="G23" s="600"/>
      <c r="H23" s="88" t="s">
        <v>22</v>
      </c>
      <c r="I23" s="79">
        <f>+UCETNI_DATA!M6</f>
        <v>0</v>
      </c>
      <c r="J23" s="79">
        <f>+UCETNI_DATA!M32</f>
        <v>0</v>
      </c>
      <c r="K23" s="80">
        <f>I23+J23</f>
        <v>0</v>
      </c>
      <c r="L23" s="81">
        <v>0</v>
      </c>
    </row>
    <row r="24" spans="1:12" ht="24.75" customHeight="1">
      <c r="A24" s="606"/>
      <c r="B24" s="605"/>
      <c r="C24" s="368" t="s">
        <v>608</v>
      </c>
      <c r="D24" s="609" t="s">
        <v>703</v>
      </c>
      <c r="E24" s="625"/>
      <c r="F24" s="625"/>
      <c r="G24" s="626"/>
      <c r="H24" s="88" t="s">
        <v>23</v>
      </c>
      <c r="I24" s="82">
        <f>SUM(I25:I26)</f>
        <v>0</v>
      </c>
      <c r="J24" s="82">
        <f>SUM(J25:J26)</f>
        <v>0</v>
      </c>
      <c r="K24" s="82">
        <f>SUM(K25:K26)</f>
        <v>0</v>
      </c>
      <c r="L24" s="83">
        <f>SUM(L25:L26)</f>
        <v>0</v>
      </c>
    </row>
    <row r="25" spans="1:12" ht="16.5" customHeight="1">
      <c r="A25" s="606"/>
      <c r="B25" s="605"/>
      <c r="C25" s="368" t="s">
        <v>609</v>
      </c>
      <c r="D25" s="598" t="s">
        <v>697</v>
      </c>
      <c r="E25" s="599"/>
      <c r="F25" s="599"/>
      <c r="G25" s="600"/>
      <c r="H25" s="88" t="s">
        <v>24</v>
      </c>
      <c r="I25" s="79">
        <f>+UCETNI_DATA!M17</f>
        <v>0</v>
      </c>
      <c r="J25" s="79">
        <v>0</v>
      </c>
      <c r="K25" s="80">
        <f>I25+J25</f>
        <v>0</v>
      </c>
      <c r="L25" s="81">
        <v>0</v>
      </c>
    </row>
    <row r="26" spans="1:12" ht="16.5" customHeight="1">
      <c r="A26" s="612"/>
      <c r="B26" s="613"/>
      <c r="C26" s="368" t="s">
        <v>610</v>
      </c>
      <c r="D26" s="598" t="s">
        <v>698</v>
      </c>
      <c r="E26" s="599"/>
      <c r="F26" s="599"/>
      <c r="G26" s="600"/>
      <c r="H26" s="88" t="s">
        <v>25</v>
      </c>
      <c r="I26" s="79">
        <f>+UCETNI_DATA!M14</f>
        <v>0</v>
      </c>
      <c r="J26" s="79">
        <f>+UCETNI_DATA!M40</f>
        <v>0</v>
      </c>
      <c r="K26" s="80">
        <f>I26+J26</f>
        <v>0</v>
      </c>
      <c r="L26" s="81">
        <v>0</v>
      </c>
    </row>
    <row r="27" spans="1:12" ht="16.5" customHeight="1">
      <c r="A27" s="363" t="s">
        <v>1</v>
      </c>
      <c r="B27" s="364" t="s">
        <v>4</v>
      </c>
      <c r="C27" s="365"/>
      <c r="D27" s="620" t="s">
        <v>705</v>
      </c>
      <c r="E27" s="621"/>
      <c r="F27" s="621"/>
      <c r="G27" s="622"/>
      <c r="H27" s="88" t="s">
        <v>26</v>
      </c>
      <c r="I27" s="375">
        <f>+I28+I31+I32+I33+I37</f>
        <v>0</v>
      </c>
      <c r="J27" s="375">
        <f>+J28+J31+J32+J33+J37</f>
        <v>0</v>
      </c>
      <c r="K27" s="375">
        <f>+K28+K31+K32+K33+K37</f>
        <v>0</v>
      </c>
      <c r="L27" s="376">
        <f>+L28+L31+L32+L33+L37</f>
        <v>0</v>
      </c>
    </row>
    <row r="28" spans="1:12" ht="16.5" customHeight="1">
      <c r="A28" s="366" t="s">
        <v>1</v>
      </c>
      <c r="B28" s="367" t="s">
        <v>4</v>
      </c>
      <c r="C28" s="368">
        <v>1</v>
      </c>
      <c r="D28" s="598" t="s">
        <v>704</v>
      </c>
      <c r="E28" s="599"/>
      <c r="F28" s="599"/>
      <c r="G28" s="600"/>
      <c r="H28" s="88" t="s">
        <v>27</v>
      </c>
      <c r="I28" s="82">
        <f>SUM(I29:I30)</f>
        <v>0</v>
      </c>
      <c r="J28" s="82">
        <f>SUM(J29:J30)</f>
        <v>0</v>
      </c>
      <c r="K28" s="82">
        <f>SUM(K29:K30)</f>
        <v>0</v>
      </c>
      <c r="L28" s="83">
        <f>SUM(L29:L30)</f>
        <v>0</v>
      </c>
    </row>
    <row r="29" spans="1:12" ht="16.5" customHeight="1">
      <c r="A29" s="366"/>
      <c r="B29" s="367"/>
      <c r="C29" s="368" t="s">
        <v>611</v>
      </c>
      <c r="D29" s="598" t="s">
        <v>707</v>
      </c>
      <c r="E29" s="599"/>
      <c r="F29" s="599"/>
      <c r="G29" s="600"/>
      <c r="H29" s="88" t="s">
        <v>28</v>
      </c>
      <c r="I29" s="79">
        <f>+UCETNI_DATA!M12</f>
        <v>0</v>
      </c>
      <c r="J29" s="79">
        <v>0</v>
      </c>
      <c r="K29" s="80">
        <f>I29+J29</f>
        <v>0</v>
      </c>
      <c r="L29" s="81">
        <v>0</v>
      </c>
    </row>
    <row r="30" spans="1:12" ht="16.5" customHeight="1">
      <c r="A30" s="604"/>
      <c r="B30" s="605"/>
      <c r="C30" s="368" t="s">
        <v>612</v>
      </c>
      <c r="D30" s="598" t="s">
        <v>706</v>
      </c>
      <c r="E30" s="599"/>
      <c r="F30" s="599"/>
      <c r="G30" s="600"/>
      <c r="H30" s="88" t="s">
        <v>29</v>
      </c>
      <c r="I30" s="79">
        <f>+UCETNI_DATA!M7</f>
        <v>0</v>
      </c>
      <c r="J30" s="79">
        <f>+UCETNI_DATA!M33+UCETNI_DATA!M39</f>
        <v>0</v>
      </c>
      <c r="K30" s="80">
        <f>I30+J30</f>
        <v>0</v>
      </c>
      <c r="L30" s="81">
        <v>0</v>
      </c>
    </row>
    <row r="31" spans="1:12" ht="16.5" customHeight="1">
      <c r="A31" s="606"/>
      <c r="B31" s="605"/>
      <c r="C31" s="368" t="s">
        <v>613</v>
      </c>
      <c r="D31" s="609" t="s">
        <v>708</v>
      </c>
      <c r="E31" s="616"/>
      <c r="F31" s="616"/>
      <c r="G31" s="617"/>
      <c r="H31" s="88" t="s">
        <v>30</v>
      </c>
      <c r="I31" s="79">
        <f>+UCETNI_DATA!M8</f>
        <v>0</v>
      </c>
      <c r="J31" s="79">
        <f>+UCETNI_DATA!M34</f>
        <v>0</v>
      </c>
      <c r="K31" s="80">
        <f>I31+J31</f>
        <v>0</v>
      </c>
      <c r="L31" s="81">
        <v>0</v>
      </c>
    </row>
    <row r="32" spans="1:12" ht="16.5" customHeight="1">
      <c r="A32" s="606"/>
      <c r="B32" s="605"/>
      <c r="C32" s="368" t="s">
        <v>614</v>
      </c>
      <c r="D32" s="598" t="s">
        <v>709</v>
      </c>
      <c r="E32" s="599"/>
      <c r="F32" s="599"/>
      <c r="G32" s="600"/>
      <c r="H32" s="88" t="s">
        <v>31</v>
      </c>
      <c r="I32" s="79">
        <f>+UCETNI_DATA!M44</f>
        <v>0</v>
      </c>
      <c r="J32" s="79">
        <f>+UCETNI_DATA!M45</f>
        <v>0</v>
      </c>
      <c r="K32" s="80">
        <f aca="true" t="shared" si="0" ref="K32:K39">I32+J32</f>
        <v>0</v>
      </c>
      <c r="L32" s="81">
        <v>0</v>
      </c>
    </row>
    <row r="33" spans="1:12" ht="16.5" customHeight="1">
      <c r="A33" s="606"/>
      <c r="B33" s="605"/>
      <c r="C33" s="368" t="s">
        <v>607</v>
      </c>
      <c r="D33" s="598" t="s">
        <v>710</v>
      </c>
      <c r="E33" s="599"/>
      <c r="F33" s="599"/>
      <c r="G33" s="600"/>
      <c r="H33" s="88" t="s">
        <v>622</v>
      </c>
      <c r="I33" s="82">
        <f>SUM(I34:I36)</f>
        <v>0</v>
      </c>
      <c r="J33" s="82">
        <f>SUM(J34:J36)</f>
        <v>0</v>
      </c>
      <c r="K33" s="82">
        <f>SUM(K34:K36)</f>
        <v>0</v>
      </c>
      <c r="L33" s="83">
        <f>SUM(L34:L36)</f>
        <v>0</v>
      </c>
    </row>
    <row r="34" spans="1:12" ht="16.5" customHeight="1">
      <c r="A34" s="606"/>
      <c r="B34" s="605"/>
      <c r="C34" s="368" t="s">
        <v>615</v>
      </c>
      <c r="D34" s="598" t="s">
        <v>711</v>
      </c>
      <c r="E34" s="599"/>
      <c r="F34" s="599"/>
      <c r="G34" s="600"/>
      <c r="H34" s="88" t="s">
        <v>32</v>
      </c>
      <c r="I34" s="79">
        <f>+UCETNI_DATA!M9</f>
        <v>0</v>
      </c>
      <c r="J34" s="79">
        <f>+UCETNI_DATA!M35</f>
        <v>0</v>
      </c>
      <c r="K34" s="80">
        <f t="shared" si="0"/>
        <v>0</v>
      </c>
      <c r="L34" s="81">
        <v>0</v>
      </c>
    </row>
    <row r="35" spans="1:12" ht="16.5" customHeight="1">
      <c r="A35" s="606"/>
      <c r="B35" s="605"/>
      <c r="C35" s="368" t="s">
        <v>616</v>
      </c>
      <c r="D35" s="598" t="s">
        <v>712</v>
      </c>
      <c r="E35" s="599"/>
      <c r="F35" s="599"/>
      <c r="G35" s="600"/>
      <c r="H35" s="88" t="s">
        <v>33</v>
      </c>
      <c r="I35" s="79">
        <f>+UCETNI_DATA!M10</f>
        <v>0</v>
      </c>
      <c r="J35" s="79">
        <f>+UCETNI_DATA!M36</f>
        <v>0</v>
      </c>
      <c r="K35" s="80">
        <f t="shared" si="0"/>
        <v>0</v>
      </c>
      <c r="L35" s="81">
        <v>0</v>
      </c>
    </row>
    <row r="36" spans="1:12" ht="16.5" customHeight="1">
      <c r="A36" s="606"/>
      <c r="B36" s="605"/>
      <c r="C36" s="368" t="s">
        <v>617</v>
      </c>
      <c r="D36" s="598" t="s">
        <v>713</v>
      </c>
      <c r="E36" s="599"/>
      <c r="F36" s="599"/>
      <c r="G36" s="600"/>
      <c r="H36" s="88" t="s">
        <v>34</v>
      </c>
      <c r="I36" s="79">
        <f>+UCETNI_DATA!M11+UCETNI_DATA!M13</f>
        <v>0</v>
      </c>
      <c r="J36" s="79">
        <f>+UCETNI_DATA!M37</f>
        <v>0</v>
      </c>
      <c r="K36" s="80">
        <f t="shared" si="0"/>
        <v>0</v>
      </c>
      <c r="L36" s="81">
        <v>0</v>
      </c>
    </row>
    <row r="37" spans="1:12" ht="24.75" customHeight="1">
      <c r="A37" s="606"/>
      <c r="B37" s="605"/>
      <c r="C37" s="368" t="s">
        <v>608</v>
      </c>
      <c r="D37" s="609" t="s">
        <v>716</v>
      </c>
      <c r="E37" s="614"/>
      <c r="F37" s="614"/>
      <c r="G37" s="615"/>
      <c r="H37" s="88" t="s">
        <v>35</v>
      </c>
      <c r="I37" s="82">
        <f>SUM(I38:I39)</f>
        <v>0</v>
      </c>
      <c r="J37" s="82">
        <f>SUM(J38:J39)</f>
        <v>0</v>
      </c>
      <c r="K37" s="82">
        <f>SUM(K38:K39)</f>
        <v>0</v>
      </c>
      <c r="L37" s="83">
        <f>SUM(L38:L39)</f>
        <v>0</v>
      </c>
    </row>
    <row r="38" spans="1:12" ht="16.5" customHeight="1">
      <c r="A38" s="606"/>
      <c r="B38" s="605"/>
      <c r="C38" s="368" t="s">
        <v>609</v>
      </c>
      <c r="D38" s="598" t="s">
        <v>714</v>
      </c>
      <c r="E38" s="599"/>
      <c r="F38" s="599"/>
      <c r="G38" s="600"/>
      <c r="H38" s="88" t="s">
        <v>36</v>
      </c>
      <c r="I38" s="79">
        <f>+UCETNI_DATA!M18</f>
        <v>0</v>
      </c>
      <c r="J38" s="79">
        <f>+UCETNI_DATA!M42</f>
        <v>0</v>
      </c>
      <c r="K38" s="80">
        <f>I38+J38</f>
        <v>0</v>
      </c>
      <c r="L38" s="81">
        <v>0</v>
      </c>
    </row>
    <row r="39" spans="1:12" ht="16.5" customHeight="1">
      <c r="A39" s="612"/>
      <c r="B39" s="613"/>
      <c r="C39" s="369" t="s">
        <v>610</v>
      </c>
      <c r="D39" s="598" t="s">
        <v>715</v>
      </c>
      <c r="E39" s="599"/>
      <c r="F39" s="599"/>
      <c r="G39" s="600"/>
      <c r="H39" s="88" t="s">
        <v>37</v>
      </c>
      <c r="I39" s="79">
        <f>+UCETNI_DATA!M15</f>
        <v>0</v>
      </c>
      <c r="J39" s="79">
        <f>+UCETNI_DATA!M41</f>
        <v>0</v>
      </c>
      <c r="K39" s="80">
        <f t="shared" si="0"/>
        <v>0</v>
      </c>
      <c r="L39" s="81">
        <v>0</v>
      </c>
    </row>
    <row r="40" spans="1:12" ht="16.5" customHeight="1">
      <c r="A40" s="363" t="s">
        <v>1</v>
      </c>
      <c r="B40" s="364" t="s">
        <v>5</v>
      </c>
      <c r="C40" s="365"/>
      <c r="D40" s="620" t="s">
        <v>727</v>
      </c>
      <c r="E40" s="621"/>
      <c r="F40" s="621"/>
      <c r="G40" s="622"/>
      <c r="H40" s="88" t="s">
        <v>38</v>
      </c>
      <c r="I40" s="375">
        <f>SUM(I41:I47)</f>
        <v>0</v>
      </c>
      <c r="J40" s="375">
        <f>SUM(J41:J47)</f>
        <v>0</v>
      </c>
      <c r="K40" s="375">
        <f>SUM(K41:K47)</f>
        <v>0</v>
      </c>
      <c r="L40" s="376">
        <f>SUM(L41:L47)</f>
        <v>0</v>
      </c>
    </row>
    <row r="41" spans="1:12" ht="16.5" customHeight="1">
      <c r="A41" s="366" t="s">
        <v>1</v>
      </c>
      <c r="B41" s="367" t="s">
        <v>5</v>
      </c>
      <c r="C41" s="368">
        <v>1</v>
      </c>
      <c r="D41" s="609" t="s">
        <v>725</v>
      </c>
      <c r="E41" s="610"/>
      <c r="F41" s="610"/>
      <c r="G41" s="611"/>
      <c r="H41" s="88" t="s">
        <v>44</v>
      </c>
      <c r="I41" s="79">
        <f>+UCETNI_DATA!M20</f>
        <v>0</v>
      </c>
      <c r="J41" s="79">
        <v>0</v>
      </c>
      <c r="K41" s="80">
        <f aca="true" t="shared" si="1" ref="K41:K46">I41+J41</f>
        <v>0</v>
      </c>
      <c r="L41" s="81">
        <v>0</v>
      </c>
    </row>
    <row r="42" spans="1:12" ht="16.5" customHeight="1">
      <c r="A42" s="604"/>
      <c r="B42" s="605"/>
      <c r="C42" s="368">
        <v>2</v>
      </c>
      <c r="D42" s="609" t="s">
        <v>724</v>
      </c>
      <c r="E42" s="610"/>
      <c r="F42" s="610"/>
      <c r="G42" s="611"/>
      <c r="H42" s="88" t="s">
        <v>45</v>
      </c>
      <c r="I42" s="79">
        <f>+UCETNI_DATA!M24</f>
        <v>0</v>
      </c>
      <c r="J42" s="79">
        <v>0</v>
      </c>
      <c r="K42" s="80">
        <f t="shared" si="1"/>
        <v>0</v>
      </c>
      <c r="L42" s="81">
        <v>0</v>
      </c>
    </row>
    <row r="43" spans="1:12" ht="16.5" customHeight="1">
      <c r="A43" s="604"/>
      <c r="B43" s="605"/>
      <c r="C43" s="368" t="s">
        <v>614</v>
      </c>
      <c r="D43" s="609" t="s">
        <v>723</v>
      </c>
      <c r="E43" s="610"/>
      <c r="F43" s="610"/>
      <c r="G43" s="611"/>
      <c r="H43" s="88" t="s">
        <v>46</v>
      </c>
      <c r="I43" s="79">
        <f>+UCETNI_DATA!M21</f>
        <v>0</v>
      </c>
      <c r="J43" s="79">
        <v>0</v>
      </c>
      <c r="K43" s="80">
        <f t="shared" si="1"/>
        <v>0</v>
      </c>
      <c r="L43" s="81">
        <v>0</v>
      </c>
    </row>
    <row r="44" spans="1:12" ht="16.5" customHeight="1">
      <c r="A44" s="604"/>
      <c r="B44" s="605"/>
      <c r="C44" s="368" t="s">
        <v>607</v>
      </c>
      <c r="D44" s="609" t="s">
        <v>722</v>
      </c>
      <c r="E44" s="610"/>
      <c r="F44" s="610"/>
      <c r="G44" s="611"/>
      <c r="H44" s="88" t="s">
        <v>47</v>
      </c>
      <c r="I44" s="79">
        <f>+UCETNI_DATA!M25</f>
        <v>0</v>
      </c>
      <c r="J44" s="79">
        <v>0</v>
      </c>
      <c r="K44" s="80">
        <f t="shared" si="1"/>
        <v>0</v>
      </c>
      <c r="L44" s="81">
        <v>0</v>
      </c>
    </row>
    <row r="45" spans="1:12" ht="16.5" customHeight="1">
      <c r="A45" s="606"/>
      <c r="B45" s="605"/>
      <c r="C45" s="368" t="s">
        <v>608</v>
      </c>
      <c r="D45" s="598" t="s">
        <v>726</v>
      </c>
      <c r="E45" s="599"/>
      <c r="F45" s="599"/>
      <c r="G45" s="600"/>
      <c r="H45" s="88" t="s">
        <v>48</v>
      </c>
      <c r="I45" s="79">
        <f>+UCETNI_DATA!M22+UCETNI_DATA!M23</f>
        <v>0</v>
      </c>
      <c r="J45" s="79">
        <f>+UCETNI_DATA!M43</f>
        <v>0</v>
      </c>
      <c r="K45" s="80">
        <f t="shared" si="1"/>
        <v>0</v>
      </c>
      <c r="L45" s="81">
        <v>0</v>
      </c>
    </row>
    <row r="46" spans="1:12" ht="16.5" customHeight="1">
      <c r="A46" s="606"/>
      <c r="B46" s="605"/>
      <c r="C46" s="368" t="s">
        <v>618</v>
      </c>
      <c r="D46" s="609" t="s">
        <v>721</v>
      </c>
      <c r="E46" s="610"/>
      <c r="F46" s="610"/>
      <c r="G46" s="611"/>
      <c r="H46" s="88" t="s">
        <v>49</v>
      </c>
      <c r="I46" s="79">
        <f>+UCETNI_DATA!M26</f>
        <v>0</v>
      </c>
      <c r="J46" s="79">
        <v>0</v>
      </c>
      <c r="K46" s="80">
        <f t="shared" si="1"/>
        <v>0</v>
      </c>
      <c r="L46" s="81">
        <v>0</v>
      </c>
    </row>
    <row r="47" spans="1:12" ht="16.5" customHeight="1">
      <c r="A47" s="606"/>
      <c r="B47" s="605"/>
      <c r="C47" s="368" t="s">
        <v>619</v>
      </c>
      <c r="D47" s="598" t="s">
        <v>720</v>
      </c>
      <c r="E47" s="599"/>
      <c r="F47" s="599"/>
      <c r="G47" s="600"/>
      <c r="H47" s="88" t="s">
        <v>50</v>
      </c>
      <c r="I47" s="82">
        <f>SUM(I48:I49)</f>
        <v>0</v>
      </c>
      <c r="J47" s="82">
        <f>SUM(J48:J49)</f>
        <v>0</v>
      </c>
      <c r="K47" s="82">
        <f>SUM(K48:K49)</f>
        <v>0</v>
      </c>
      <c r="L47" s="83">
        <f>SUM(L48:L49)</f>
        <v>0</v>
      </c>
    </row>
    <row r="48" spans="1:12" ht="16.5" customHeight="1">
      <c r="A48" s="606"/>
      <c r="B48" s="605"/>
      <c r="C48" s="368" t="s">
        <v>620</v>
      </c>
      <c r="D48" s="598" t="s">
        <v>719</v>
      </c>
      <c r="E48" s="599"/>
      <c r="F48" s="599"/>
      <c r="G48" s="600"/>
      <c r="H48" s="88" t="s">
        <v>51</v>
      </c>
      <c r="I48" s="79">
        <f>+UCETNI_DATA!M16+UCETNI_DATA!M27</f>
        <v>0</v>
      </c>
      <c r="J48" s="79">
        <v>0</v>
      </c>
      <c r="K48" s="80">
        <f>I48+J48</f>
        <v>0</v>
      </c>
      <c r="L48" s="81">
        <v>0</v>
      </c>
    </row>
    <row r="49" spans="1:12" ht="16.5" customHeight="1" thickBot="1">
      <c r="A49" s="607"/>
      <c r="B49" s="608"/>
      <c r="C49" s="370" t="s">
        <v>621</v>
      </c>
      <c r="D49" s="601" t="s">
        <v>718</v>
      </c>
      <c r="E49" s="602"/>
      <c r="F49" s="602"/>
      <c r="G49" s="603"/>
      <c r="H49" s="89" t="s">
        <v>52</v>
      </c>
      <c r="I49" s="79">
        <f>+UCETNI_DATA!M19</f>
        <v>0</v>
      </c>
      <c r="J49" s="79">
        <v>0</v>
      </c>
      <c r="K49" s="80">
        <f>I49+J49</f>
        <v>0</v>
      </c>
      <c r="L49" s="81">
        <v>0</v>
      </c>
    </row>
    <row r="50" spans="1:101" s="73" customFormat="1" ht="13.5" customHeight="1">
      <c r="A50" s="596" t="s">
        <v>191</v>
      </c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</row>
    <row r="51" spans="1:101" s="73" customFormat="1" ht="13.5" customHeight="1">
      <c r="A51" s="618">
        <f>1+ZAV!A38</f>
        <v>2</v>
      </c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</row>
    <row r="52" spans="1:12" ht="12.75">
      <c r="A52" s="34"/>
      <c r="B52" s="34"/>
      <c r="C52" s="371"/>
      <c r="D52" s="6"/>
      <c r="E52" s="6"/>
      <c r="F52" s="7"/>
      <c r="G52" s="7"/>
      <c r="H52" s="6"/>
      <c r="I52" s="6"/>
      <c r="J52" s="6"/>
      <c r="K52" s="6"/>
      <c r="L52" s="6"/>
    </row>
    <row r="53" spans="1:12" ht="12.75">
      <c r="A53" s="34"/>
      <c r="B53" s="34"/>
      <c r="C53" s="371"/>
      <c r="D53" s="6"/>
      <c r="E53" s="6"/>
      <c r="F53" s="7"/>
      <c r="G53" s="7"/>
      <c r="H53" s="6"/>
      <c r="I53" s="6"/>
      <c r="J53" s="6"/>
      <c r="K53" s="6"/>
      <c r="L53" s="6"/>
    </row>
    <row r="54" spans="1:12" ht="12.75">
      <c r="A54" s="34"/>
      <c r="B54" s="34"/>
      <c r="C54" s="371"/>
      <c r="D54" s="6"/>
      <c r="E54" s="6"/>
      <c r="F54" s="7"/>
      <c r="G54" s="7"/>
      <c r="H54" s="6"/>
      <c r="I54" s="6"/>
      <c r="J54" s="6"/>
      <c r="K54" s="6"/>
      <c r="L54" s="6"/>
    </row>
    <row r="55" spans="1:12" ht="12.75">
      <c r="A55" s="34"/>
      <c r="B55" s="34"/>
      <c r="C55" s="371"/>
      <c r="D55" s="6"/>
      <c r="E55" s="6"/>
      <c r="F55" s="7"/>
      <c r="G55" s="7"/>
      <c r="H55" s="6"/>
      <c r="I55" s="6"/>
      <c r="J55" s="6"/>
      <c r="K55" s="6"/>
      <c r="L55" s="6"/>
    </row>
    <row r="56" spans="1:12" ht="12.75">
      <c r="A56" s="34"/>
      <c r="B56" s="34"/>
      <c r="C56" s="371"/>
      <c r="D56" s="6"/>
      <c r="E56" s="6"/>
      <c r="F56" s="7"/>
      <c r="G56" s="7"/>
      <c r="H56" s="6"/>
      <c r="I56" s="6"/>
      <c r="J56" s="6"/>
      <c r="K56" s="6"/>
      <c r="L56" s="6"/>
    </row>
    <row r="57" spans="1:12" ht="12.75">
      <c r="A57" s="34"/>
      <c r="B57" s="34"/>
      <c r="C57" s="371"/>
      <c r="D57" s="6"/>
      <c r="E57" s="6"/>
      <c r="F57" s="7"/>
      <c r="G57" s="7"/>
      <c r="H57" s="6"/>
      <c r="I57" s="6"/>
      <c r="J57" s="6"/>
      <c r="K57" s="6"/>
      <c r="L57" s="6"/>
    </row>
    <row r="58" spans="1:12" ht="12.75">
      <c r="A58" s="34"/>
      <c r="B58" s="34"/>
      <c r="C58" s="371"/>
      <c r="D58" s="6"/>
      <c r="E58" s="6"/>
      <c r="F58" s="7"/>
      <c r="G58" s="7"/>
      <c r="H58" s="6"/>
      <c r="I58" s="6"/>
      <c r="J58" s="6"/>
      <c r="K58" s="6"/>
      <c r="L58" s="6"/>
    </row>
    <row r="59" spans="1:12" ht="12.75">
      <c r="A59" s="34"/>
      <c r="B59" s="34"/>
      <c r="C59" s="371"/>
      <c r="D59" s="6"/>
      <c r="E59" s="6"/>
      <c r="F59" s="7"/>
      <c r="G59" s="7"/>
      <c r="H59" s="6"/>
      <c r="I59" s="6"/>
      <c r="J59" s="6"/>
      <c r="K59" s="6"/>
      <c r="L59" s="6"/>
    </row>
    <row r="60" spans="1:12" ht="12.75">
      <c r="A60" s="34"/>
      <c r="B60" s="34"/>
      <c r="C60" s="371"/>
      <c r="D60" s="6"/>
      <c r="E60" s="6"/>
      <c r="F60" s="7"/>
      <c r="G60" s="7"/>
      <c r="H60" s="6"/>
      <c r="I60" s="6"/>
      <c r="J60" s="6"/>
      <c r="K60" s="6"/>
      <c r="L60" s="6"/>
    </row>
    <row r="61" spans="1:12" ht="12.75">
      <c r="A61" s="34"/>
      <c r="B61" s="34"/>
      <c r="C61" s="371"/>
      <c r="D61" s="6"/>
      <c r="E61" s="6"/>
      <c r="F61" s="7"/>
      <c r="G61" s="7"/>
      <c r="H61" s="6"/>
      <c r="I61" s="6"/>
      <c r="J61" s="6"/>
      <c r="K61" s="6"/>
      <c r="L61" s="6"/>
    </row>
    <row r="62" spans="1:12" ht="12.75">
      <c r="A62" s="34"/>
      <c r="B62" s="34"/>
      <c r="C62" s="371"/>
      <c r="D62" s="6"/>
      <c r="E62" s="6"/>
      <c r="F62" s="7"/>
      <c r="G62" s="7"/>
      <c r="H62" s="6"/>
      <c r="I62" s="6"/>
      <c r="J62" s="6"/>
      <c r="K62" s="6"/>
      <c r="L62" s="6"/>
    </row>
    <row r="63" spans="1:12" ht="12.75">
      <c r="A63" s="34"/>
      <c r="B63" s="34"/>
      <c r="C63" s="371"/>
      <c r="D63" s="6"/>
      <c r="E63" s="6"/>
      <c r="F63" s="7"/>
      <c r="G63" s="7"/>
      <c r="H63" s="6"/>
      <c r="I63" s="6"/>
      <c r="J63" s="6"/>
      <c r="K63" s="6"/>
      <c r="L63" s="6"/>
    </row>
    <row r="64" spans="1:12" ht="12.75">
      <c r="A64" s="34"/>
      <c r="B64" s="34"/>
      <c r="C64" s="371"/>
      <c r="D64" s="6"/>
      <c r="E64" s="6"/>
      <c r="F64" s="7"/>
      <c r="G64" s="7"/>
      <c r="H64" s="6"/>
      <c r="I64" s="6"/>
      <c r="J64" s="6"/>
      <c r="K64" s="6"/>
      <c r="L64" s="6"/>
    </row>
    <row r="65" spans="1:12" ht="12.75">
      <c r="A65" s="34"/>
      <c r="B65" s="34"/>
      <c r="C65" s="371"/>
      <c r="D65" s="6"/>
      <c r="E65" s="6"/>
      <c r="F65" s="7"/>
      <c r="G65" s="7"/>
      <c r="H65" s="6"/>
      <c r="I65" s="6"/>
      <c r="J65" s="6"/>
      <c r="K65" s="6"/>
      <c r="L65" s="6"/>
    </row>
    <row r="66" spans="1:12" ht="12.75">
      <c r="A66" s="34"/>
      <c r="B66" s="34"/>
      <c r="C66" s="371"/>
      <c r="D66" s="6"/>
      <c r="E66" s="6"/>
      <c r="F66" s="7"/>
      <c r="G66" s="7"/>
      <c r="H66" s="6"/>
      <c r="I66" s="6"/>
      <c r="J66" s="6"/>
      <c r="K66" s="6"/>
      <c r="L66" s="6"/>
    </row>
    <row r="67" spans="1:12" ht="12.75">
      <c r="A67" s="34"/>
      <c r="B67" s="34"/>
      <c r="C67" s="371"/>
      <c r="D67" s="6"/>
      <c r="E67" s="6"/>
      <c r="F67" s="7"/>
      <c r="G67" s="7"/>
      <c r="H67" s="6"/>
      <c r="I67" s="6"/>
      <c r="J67" s="6"/>
      <c r="K67" s="6"/>
      <c r="L67" s="6"/>
    </row>
    <row r="68" spans="1:12" ht="12.75">
      <c r="A68" s="34"/>
      <c r="B68" s="34"/>
      <c r="C68" s="371"/>
      <c r="D68" s="6"/>
      <c r="E68" s="6"/>
      <c r="F68" s="7"/>
      <c r="G68" s="7"/>
      <c r="H68" s="6"/>
      <c r="I68" s="6"/>
      <c r="J68" s="6"/>
      <c r="K68" s="6"/>
      <c r="L68" s="6"/>
    </row>
    <row r="69" spans="1:12" ht="12.75">
      <c r="A69" s="34"/>
      <c r="B69" s="34"/>
      <c r="C69" s="371"/>
      <c r="D69" s="6"/>
      <c r="E69" s="6"/>
      <c r="F69" s="7"/>
      <c r="G69" s="7"/>
      <c r="H69" s="6"/>
      <c r="I69" s="6"/>
      <c r="J69" s="6"/>
      <c r="K69" s="6"/>
      <c r="L69" s="6"/>
    </row>
    <row r="70" spans="1:12" ht="12.75">
      <c r="A70" s="34"/>
      <c r="B70" s="34"/>
      <c r="C70" s="371"/>
      <c r="D70" s="6"/>
      <c r="E70" s="6"/>
      <c r="F70" s="7"/>
      <c r="G70" s="7"/>
      <c r="H70" s="6"/>
      <c r="I70" s="6"/>
      <c r="J70" s="6"/>
      <c r="K70" s="6"/>
      <c r="L70" s="6"/>
    </row>
    <row r="71" spans="1:12" ht="12.75">
      <c r="A71" s="34"/>
      <c r="B71" s="34"/>
      <c r="C71" s="371"/>
      <c r="D71" s="6"/>
      <c r="E71" s="6"/>
      <c r="F71" s="7"/>
      <c r="G71" s="7"/>
      <c r="H71" s="6"/>
      <c r="I71" s="6"/>
      <c r="J71" s="6"/>
      <c r="K71" s="6"/>
      <c r="L71" s="6"/>
    </row>
    <row r="72" spans="1:12" ht="12.75">
      <c r="A72" s="34"/>
      <c r="B72" s="34"/>
      <c r="C72" s="371"/>
      <c r="D72" s="6"/>
      <c r="E72" s="6"/>
      <c r="F72" s="7"/>
      <c r="G72" s="7"/>
      <c r="H72" s="6"/>
      <c r="I72" s="6"/>
      <c r="J72" s="6"/>
      <c r="K72" s="6"/>
      <c r="L72" s="6"/>
    </row>
    <row r="73" spans="1:12" ht="12.75">
      <c r="A73" s="34"/>
      <c r="B73" s="34"/>
      <c r="C73" s="371"/>
      <c r="D73" s="6"/>
      <c r="E73" s="6"/>
      <c r="F73" s="7"/>
      <c r="G73" s="7"/>
      <c r="H73" s="6"/>
      <c r="I73" s="6"/>
      <c r="J73" s="6"/>
      <c r="K73" s="6"/>
      <c r="L73" s="6"/>
    </row>
    <row r="74" spans="1:12" ht="12.75">
      <c r="A74" s="34"/>
      <c r="B74" s="34"/>
      <c r="C74" s="371"/>
      <c r="D74" s="6"/>
      <c r="E74" s="6"/>
      <c r="F74" s="7"/>
      <c r="G74" s="7"/>
      <c r="H74" s="6"/>
      <c r="I74" s="6"/>
      <c r="J74" s="6"/>
      <c r="K74" s="6"/>
      <c r="L74" s="6"/>
    </row>
    <row r="75" spans="1:12" ht="12.75">
      <c r="A75" s="34"/>
      <c r="B75" s="34"/>
      <c r="C75" s="371"/>
      <c r="D75" s="6"/>
      <c r="E75" s="6"/>
      <c r="F75" s="7"/>
      <c r="G75" s="7"/>
      <c r="H75" s="6"/>
      <c r="I75" s="6"/>
      <c r="J75" s="6"/>
      <c r="K75" s="6"/>
      <c r="L75" s="6"/>
    </row>
    <row r="76" spans="1:12" ht="12.75">
      <c r="A76" s="34"/>
      <c r="B76" s="34"/>
      <c r="C76" s="371"/>
      <c r="D76" s="6"/>
      <c r="E76" s="6"/>
      <c r="F76" s="7"/>
      <c r="G76" s="7"/>
      <c r="H76" s="6"/>
      <c r="I76" s="6"/>
      <c r="J76" s="6"/>
      <c r="K76" s="6"/>
      <c r="L76" s="6"/>
    </row>
    <row r="77" spans="1:12" ht="12.75">
      <c r="A77" s="34"/>
      <c r="B77" s="34"/>
      <c r="C77" s="371"/>
      <c r="D77" s="6"/>
      <c r="E77" s="6"/>
      <c r="F77" s="7"/>
      <c r="G77" s="7"/>
      <c r="H77" s="6"/>
      <c r="I77" s="6"/>
      <c r="J77" s="6"/>
      <c r="K77" s="6"/>
      <c r="L77" s="6"/>
    </row>
    <row r="78" spans="1:12" ht="12.75">
      <c r="A78" s="34"/>
      <c r="B78" s="34"/>
      <c r="C78" s="371"/>
      <c r="D78" s="6"/>
      <c r="E78" s="6"/>
      <c r="F78" s="7"/>
      <c r="G78" s="7"/>
      <c r="H78" s="6"/>
      <c r="I78" s="6"/>
      <c r="J78" s="6"/>
      <c r="K78" s="6"/>
      <c r="L78" s="6"/>
    </row>
    <row r="79" spans="1:12" ht="12.75">
      <c r="A79" s="34"/>
      <c r="B79" s="34"/>
      <c r="C79" s="371"/>
      <c r="D79" s="6"/>
      <c r="E79" s="6"/>
      <c r="F79" s="7"/>
      <c r="G79" s="7"/>
      <c r="H79" s="6"/>
      <c r="I79" s="6"/>
      <c r="J79" s="6"/>
      <c r="K79" s="6"/>
      <c r="L79" s="6"/>
    </row>
    <row r="80" spans="1:12" ht="12.75">
      <c r="A80" s="34"/>
      <c r="B80" s="34"/>
      <c r="C80" s="371"/>
      <c r="D80" s="6"/>
      <c r="E80" s="6"/>
      <c r="F80" s="7"/>
      <c r="G80" s="7"/>
      <c r="H80" s="6"/>
      <c r="I80" s="6"/>
      <c r="J80" s="6"/>
      <c r="K80" s="6"/>
      <c r="L80" s="6"/>
    </row>
    <row r="81" spans="1:12" ht="12.75">
      <c r="A81" s="34"/>
      <c r="B81" s="34"/>
      <c r="C81" s="371"/>
      <c r="D81" s="6"/>
      <c r="E81" s="6"/>
      <c r="F81" s="7"/>
      <c r="G81" s="7"/>
      <c r="H81" s="6"/>
      <c r="I81" s="6"/>
      <c r="J81" s="6"/>
      <c r="K81" s="6"/>
      <c r="L81" s="6"/>
    </row>
    <row r="82" spans="1:12" ht="12.75">
      <c r="A82" s="34"/>
      <c r="B82" s="34"/>
      <c r="C82" s="371"/>
      <c r="D82" s="6"/>
      <c r="E82" s="6"/>
      <c r="F82" s="7"/>
      <c r="G82" s="7"/>
      <c r="H82" s="6"/>
      <c r="I82" s="6"/>
      <c r="J82" s="6"/>
      <c r="K82" s="6"/>
      <c r="L82" s="6"/>
    </row>
    <row r="83" spans="1:12" ht="12.75">
      <c r="A83" s="34"/>
      <c r="B83" s="34"/>
      <c r="C83" s="371"/>
      <c r="D83" s="6"/>
      <c r="E83" s="6"/>
      <c r="F83" s="7"/>
      <c r="G83" s="7"/>
      <c r="H83" s="6"/>
      <c r="I83" s="6"/>
      <c r="J83" s="6"/>
      <c r="K83" s="6"/>
      <c r="L83" s="6"/>
    </row>
    <row r="84" spans="1:12" ht="12.75">
      <c r="A84" s="34"/>
      <c r="B84" s="34"/>
      <c r="C84" s="371"/>
      <c r="D84" s="6"/>
      <c r="E84" s="6"/>
      <c r="F84" s="7"/>
      <c r="G84" s="7"/>
      <c r="H84" s="6"/>
      <c r="I84" s="6"/>
      <c r="J84" s="6"/>
      <c r="K84" s="6"/>
      <c r="L84" s="6"/>
    </row>
    <row r="85" spans="1:12" ht="12.75">
      <c r="A85" s="34"/>
      <c r="B85" s="34"/>
      <c r="C85" s="371"/>
      <c r="D85" s="6"/>
      <c r="E85" s="6"/>
      <c r="F85" s="7"/>
      <c r="G85" s="7"/>
      <c r="H85" s="6"/>
      <c r="I85" s="6"/>
      <c r="J85" s="6"/>
      <c r="K85" s="6"/>
      <c r="L85" s="6"/>
    </row>
    <row r="86" spans="1:12" ht="12.75">
      <c r="A86" s="34"/>
      <c r="B86" s="34"/>
      <c r="C86" s="371"/>
      <c r="D86" s="6"/>
      <c r="E86" s="6"/>
      <c r="F86" s="7"/>
      <c r="G86" s="7"/>
      <c r="H86" s="6"/>
      <c r="I86" s="6"/>
      <c r="J86" s="6"/>
      <c r="K86" s="6"/>
      <c r="L86" s="6"/>
    </row>
    <row r="87" spans="1:12" ht="12.75">
      <c r="A87" s="34"/>
      <c r="B87" s="34"/>
      <c r="C87" s="371"/>
      <c r="D87" s="6"/>
      <c r="E87" s="6"/>
      <c r="F87" s="7"/>
      <c r="G87" s="7"/>
      <c r="H87" s="6"/>
      <c r="I87" s="6"/>
      <c r="J87" s="6"/>
      <c r="K87" s="6"/>
      <c r="L87" s="6"/>
    </row>
    <row r="88" spans="1:12" ht="12.75">
      <c r="A88" s="34"/>
      <c r="B88" s="34"/>
      <c r="C88" s="371"/>
      <c r="D88" s="6"/>
      <c r="E88" s="6"/>
      <c r="F88" s="7"/>
      <c r="G88" s="7"/>
      <c r="H88" s="6"/>
      <c r="I88" s="6"/>
      <c r="J88" s="6"/>
      <c r="K88" s="6"/>
      <c r="L88" s="6"/>
    </row>
    <row r="89" spans="1:12" ht="12.75">
      <c r="A89" s="34"/>
      <c r="B89" s="34"/>
      <c r="C89" s="371"/>
      <c r="D89" s="6"/>
      <c r="E89" s="6"/>
      <c r="F89" s="7"/>
      <c r="G89" s="7"/>
      <c r="H89" s="6"/>
      <c r="I89" s="6"/>
      <c r="J89" s="6"/>
      <c r="K89" s="6"/>
      <c r="L89" s="6"/>
    </row>
    <row r="90" spans="1:12" ht="12.75">
      <c r="A90" s="34"/>
      <c r="B90" s="34"/>
      <c r="C90" s="371"/>
      <c r="D90" s="6"/>
      <c r="E90" s="6"/>
      <c r="F90" s="7"/>
      <c r="G90" s="7"/>
      <c r="H90" s="6"/>
      <c r="I90" s="6"/>
      <c r="J90" s="6"/>
      <c r="K90" s="6"/>
      <c r="L90" s="6"/>
    </row>
    <row r="91" spans="1:12" ht="12.75">
      <c r="A91" s="34"/>
      <c r="B91" s="34"/>
      <c r="C91" s="371"/>
      <c r="D91" s="6"/>
      <c r="E91" s="6"/>
      <c r="F91" s="7"/>
      <c r="G91" s="7"/>
      <c r="H91" s="6"/>
      <c r="I91" s="6"/>
      <c r="J91" s="6"/>
      <c r="K91" s="6"/>
      <c r="L91" s="6"/>
    </row>
    <row r="92" spans="1:12" ht="12.75">
      <c r="A92" s="34"/>
      <c r="B92" s="34"/>
      <c r="C92" s="371"/>
      <c r="D92" s="6"/>
      <c r="E92" s="6"/>
      <c r="F92" s="7"/>
      <c r="G92" s="7"/>
      <c r="H92" s="6"/>
      <c r="I92" s="6"/>
      <c r="J92" s="6"/>
      <c r="K92" s="6"/>
      <c r="L92" s="6"/>
    </row>
    <row r="93" spans="1:12" ht="12.75">
      <c r="A93" s="34"/>
      <c r="B93" s="34"/>
      <c r="C93" s="371"/>
      <c r="D93" s="6"/>
      <c r="E93" s="6"/>
      <c r="F93" s="7"/>
      <c r="G93" s="7"/>
      <c r="H93" s="6"/>
      <c r="I93" s="6"/>
      <c r="J93" s="6"/>
      <c r="K93" s="6"/>
      <c r="L93" s="6"/>
    </row>
    <row r="94" spans="1:12" ht="12.75">
      <c r="A94" s="34"/>
      <c r="B94" s="34"/>
      <c r="C94" s="371"/>
      <c r="D94" s="6"/>
      <c r="E94" s="6"/>
      <c r="F94" s="7"/>
      <c r="G94" s="7"/>
      <c r="H94" s="6"/>
      <c r="I94" s="6"/>
      <c r="J94" s="6"/>
      <c r="K94" s="6"/>
      <c r="L94" s="6"/>
    </row>
    <row r="95" spans="1:12" ht="12.75">
      <c r="A95" s="34"/>
      <c r="B95" s="34"/>
      <c r="C95" s="371"/>
      <c r="D95" s="6"/>
      <c r="E95" s="6"/>
      <c r="F95" s="7"/>
      <c r="G95" s="7"/>
      <c r="H95" s="6"/>
      <c r="I95" s="6"/>
      <c r="J95" s="6"/>
      <c r="K95" s="6"/>
      <c r="L95" s="6"/>
    </row>
    <row r="96" spans="1:12" ht="12.75">
      <c r="A96" s="34"/>
      <c r="B96" s="34"/>
      <c r="C96" s="371"/>
      <c r="D96" s="6"/>
      <c r="E96" s="6"/>
      <c r="F96" s="7"/>
      <c r="G96" s="7"/>
      <c r="H96" s="6"/>
      <c r="I96" s="6"/>
      <c r="J96" s="6"/>
      <c r="K96" s="6"/>
      <c r="L96" s="6"/>
    </row>
    <row r="97" spans="1:12" ht="12.75">
      <c r="A97" s="34"/>
      <c r="B97" s="34"/>
      <c r="C97" s="371"/>
      <c r="D97" s="6"/>
      <c r="E97" s="6"/>
      <c r="F97" s="7"/>
      <c r="G97" s="7"/>
      <c r="H97" s="6"/>
      <c r="I97" s="6"/>
      <c r="J97" s="6"/>
      <c r="K97" s="6"/>
      <c r="L97" s="6"/>
    </row>
    <row r="98" spans="1:12" ht="12.75">
      <c r="A98" s="34"/>
      <c r="B98" s="34"/>
      <c r="C98" s="371"/>
      <c r="D98" s="6"/>
      <c r="E98" s="6"/>
      <c r="F98" s="7"/>
      <c r="G98" s="7"/>
      <c r="H98" s="6"/>
      <c r="I98" s="6"/>
      <c r="J98" s="6"/>
      <c r="K98" s="6"/>
      <c r="L98" s="6"/>
    </row>
    <row r="99" spans="1:12" ht="12.75">
      <c r="A99" s="34"/>
      <c r="B99" s="34"/>
      <c r="C99" s="371"/>
      <c r="D99" s="6"/>
      <c r="E99" s="6"/>
      <c r="F99" s="7"/>
      <c r="G99" s="7"/>
      <c r="H99" s="6"/>
      <c r="I99" s="6"/>
      <c r="J99" s="6"/>
      <c r="K99" s="6"/>
      <c r="L99" s="6"/>
    </row>
    <row r="100" spans="1:12" ht="12.75">
      <c r="A100" s="34"/>
      <c r="B100" s="34"/>
      <c r="C100" s="371"/>
      <c r="D100" s="6"/>
      <c r="E100" s="6"/>
      <c r="F100" s="7"/>
      <c r="G100" s="7"/>
      <c r="H100" s="6"/>
      <c r="I100" s="6"/>
      <c r="J100" s="6"/>
      <c r="K100" s="6"/>
      <c r="L100" s="6"/>
    </row>
    <row r="101" spans="1:12" ht="12.75">
      <c r="A101" s="34"/>
      <c r="B101" s="34"/>
      <c r="C101" s="371"/>
      <c r="D101" s="6"/>
      <c r="E101" s="6"/>
      <c r="F101" s="7"/>
      <c r="G101" s="7"/>
      <c r="H101" s="6"/>
      <c r="I101" s="6"/>
      <c r="J101" s="6"/>
      <c r="K101" s="6"/>
      <c r="L101" s="6"/>
    </row>
    <row r="102" spans="1:12" ht="12.75">
      <c r="A102" s="34"/>
      <c r="B102" s="34"/>
      <c r="C102" s="371"/>
      <c r="D102" s="6"/>
      <c r="E102" s="6"/>
      <c r="F102" s="7"/>
      <c r="G102" s="7"/>
      <c r="H102" s="6"/>
      <c r="I102" s="6"/>
      <c r="J102" s="6"/>
      <c r="K102" s="6"/>
      <c r="L102" s="6"/>
    </row>
    <row r="103" spans="1:12" ht="12.75">
      <c r="A103" s="34"/>
      <c r="B103" s="34"/>
      <c r="C103" s="371"/>
      <c r="D103" s="6"/>
      <c r="E103" s="6"/>
      <c r="F103" s="7"/>
      <c r="G103" s="7"/>
      <c r="H103" s="6"/>
      <c r="I103" s="6"/>
      <c r="J103" s="6"/>
      <c r="K103" s="6"/>
      <c r="L103" s="6"/>
    </row>
    <row r="104" spans="1:12" ht="12.75">
      <c r="A104" s="34"/>
      <c r="B104" s="34"/>
      <c r="C104" s="371"/>
      <c r="D104" s="6"/>
      <c r="E104" s="6"/>
      <c r="F104" s="7"/>
      <c r="G104" s="7"/>
      <c r="H104" s="6"/>
      <c r="I104" s="6"/>
      <c r="J104" s="6"/>
      <c r="K104" s="6"/>
      <c r="L104" s="6"/>
    </row>
    <row r="105" spans="1:12" ht="12.75">
      <c r="A105" s="34"/>
      <c r="B105" s="34"/>
      <c r="C105" s="371"/>
      <c r="D105" s="6"/>
      <c r="E105" s="6"/>
      <c r="F105" s="7"/>
      <c r="G105" s="7"/>
      <c r="H105" s="6"/>
      <c r="I105" s="6"/>
      <c r="J105" s="6"/>
      <c r="K105" s="6"/>
      <c r="L105" s="6"/>
    </row>
    <row r="106" spans="1:12" ht="12.75">
      <c r="A106" s="34"/>
      <c r="B106" s="34"/>
      <c r="C106" s="371"/>
      <c r="D106" s="6"/>
      <c r="E106" s="6"/>
      <c r="F106" s="7"/>
      <c r="G106" s="7"/>
      <c r="H106" s="6"/>
      <c r="I106" s="6"/>
      <c r="J106" s="6"/>
      <c r="K106" s="6"/>
      <c r="L106" s="6"/>
    </row>
    <row r="107" spans="1:12" ht="12.75">
      <c r="A107" s="34"/>
      <c r="B107" s="34"/>
      <c r="C107" s="371"/>
      <c r="D107" s="6"/>
      <c r="E107" s="6"/>
      <c r="F107" s="7"/>
      <c r="G107" s="7"/>
      <c r="H107" s="6"/>
      <c r="I107" s="6"/>
      <c r="J107" s="6"/>
      <c r="K107" s="6"/>
      <c r="L107" s="6"/>
    </row>
    <row r="108" spans="1:12" ht="12.75">
      <c r="A108" s="34"/>
      <c r="B108" s="34"/>
      <c r="C108" s="371"/>
      <c r="D108" s="6"/>
      <c r="E108" s="6"/>
      <c r="F108" s="7"/>
      <c r="G108" s="7"/>
      <c r="H108" s="6"/>
      <c r="I108" s="6"/>
      <c r="J108" s="6"/>
      <c r="K108" s="6"/>
      <c r="L108" s="6"/>
    </row>
    <row r="109" spans="1:12" ht="12.75">
      <c r="A109" s="34"/>
      <c r="B109" s="34"/>
      <c r="C109" s="371"/>
      <c r="D109" s="6"/>
      <c r="E109" s="6"/>
      <c r="F109" s="7"/>
      <c r="G109" s="7"/>
      <c r="H109" s="6"/>
      <c r="I109" s="6"/>
      <c r="J109" s="6"/>
      <c r="K109" s="6"/>
      <c r="L109" s="6"/>
    </row>
    <row r="110" spans="1:12" ht="12.75">
      <c r="A110" s="34"/>
      <c r="B110" s="34"/>
      <c r="C110" s="371"/>
      <c r="D110" s="6"/>
      <c r="E110" s="6"/>
      <c r="F110" s="7"/>
      <c r="G110" s="7"/>
      <c r="H110" s="6"/>
      <c r="I110" s="6"/>
      <c r="J110" s="6"/>
      <c r="K110" s="6"/>
      <c r="L110" s="6"/>
    </row>
    <row r="111" spans="1:12" ht="12.75">
      <c r="A111" s="34"/>
      <c r="B111" s="34"/>
      <c r="C111" s="371"/>
      <c r="D111" s="6"/>
      <c r="E111" s="6"/>
      <c r="F111" s="7"/>
      <c r="G111" s="7"/>
      <c r="H111" s="6"/>
      <c r="I111" s="6"/>
      <c r="J111" s="6"/>
      <c r="K111" s="6"/>
      <c r="L111" s="6"/>
    </row>
    <row r="112" spans="1:12" ht="12.75">
      <c r="A112" s="34"/>
      <c r="B112" s="34"/>
      <c r="C112" s="371"/>
      <c r="D112" s="6"/>
      <c r="E112" s="6"/>
      <c r="F112" s="7"/>
      <c r="G112" s="7"/>
      <c r="H112" s="6"/>
      <c r="I112" s="6"/>
      <c r="J112" s="6"/>
      <c r="K112" s="6"/>
      <c r="L112" s="6"/>
    </row>
    <row r="113" spans="1:12" ht="12.75">
      <c r="A113" s="34"/>
      <c r="B113" s="34"/>
      <c r="C113" s="371"/>
      <c r="D113" s="6"/>
      <c r="E113" s="6"/>
      <c r="F113" s="7"/>
      <c r="G113" s="7"/>
      <c r="H113" s="6"/>
      <c r="I113" s="6"/>
      <c r="J113" s="6"/>
      <c r="K113" s="6"/>
      <c r="L113" s="6"/>
    </row>
    <row r="114" spans="1:12" ht="12.75">
      <c r="A114" s="34"/>
      <c r="B114" s="34"/>
      <c r="C114" s="371"/>
      <c r="D114" s="6"/>
      <c r="E114" s="6"/>
      <c r="F114" s="7"/>
      <c r="G114" s="7"/>
      <c r="H114" s="6"/>
      <c r="I114" s="6"/>
      <c r="J114" s="6"/>
      <c r="K114" s="6"/>
      <c r="L114" s="6"/>
    </row>
    <row r="115" spans="1:12" ht="12.75">
      <c r="A115" s="34"/>
      <c r="B115" s="34"/>
      <c r="C115" s="371"/>
      <c r="D115" s="6"/>
      <c r="E115" s="6"/>
      <c r="F115" s="7"/>
      <c r="G115" s="7"/>
      <c r="H115" s="6"/>
      <c r="I115" s="6"/>
      <c r="J115" s="6"/>
      <c r="K115" s="6"/>
      <c r="L115" s="6"/>
    </row>
    <row r="116" spans="1:12" ht="12.75">
      <c r="A116" s="34"/>
      <c r="B116" s="34"/>
      <c r="C116" s="371"/>
      <c r="D116" s="6"/>
      <c r="E116" s="6"/>
      <c r="F116" s="7"/>
      <c r="G116" s="7"/>
      <c r="H116" s="6"/>
      <c r="I116" s="6"/>
      <c r="J116" s="6"/>
      <c r="K116" s="6"/>
      <c r="L116" s="6"/>
    </row>
    <row r="117" spans="1:12" ht="12.75">
      <c r="A117" s="34"/>
      <c r="B117" s="34"/>
      <c r="C117" s="371"/>
      <c r="D117" s="6"/>
      <c r="E117" s="6"/>
      <c r="F117" s="7"/>
      <c r="G117" s="7"/>
      <c r="H117" s="6"/>
      <c r="I117" s="6"/>
      <c r="J117" s="6"/>
      <c r="K117" s="6"/>
      <c r="L117" s="6"/>
    </row>
    <row r="118" spans="1:12" ht="12.75">
      <c r="A118" s="34"/>
      <c r="B118" s="34"/>
      <c r="C118" s="371"/>
      <c r="D118" s="6"/>
      <c r="E118" s="6"/>
      <c r="F118" s="7"/>
      <c r="G118" s="7"/>
      <c r="H118" s="6"/>
      <c r="I118" s="6"/>
      <c r="J118" s="6"/>
      <c r="K118" s="6"/>
      <c r="L118" s="6"/>
    </row>
    <row r="119" spans="1:12" ht="12.75">
      <c r="A119" s="34"/>
      <c r="B119" s="34"/>
      <c r="C119" s="371"/>
      <c r="D119" s="6"/>
      <c r="E119" s="6"/>
      <c r="F119" s="7"/>
      <c r="G119" s="7"/>
      <c r="H119" s="6"/>
      <c r="I119" s="6"/>
      <c r="J119" s="6"/>
      <c r="K119" s="6"/>
      <c r="L119" s="6"/>
    </row>
    <row r="120" spans="1:12" ht="12.75">
      <c r="A120" s="34"/>
      <c r="B120" s="34"/>
      <c r="C120" s="371"/>
      <c r="D120" s="6"/>
      <c r="E120" s="6"/>
      <c r="F120" s="7"/>
      <c r="G120" s="7"/>
      <c r="H120" s="6"/>
      <c r="I120" s="6"/>
      <c r="J120" s="6"/>
      <c r="K120" s="6"/>
      <c r="L120" s="6"/>
    </row>
    <row r="121" spans="1:12" ht="12.75">
      <c r="A121" s="34"/>
      <c r="B121" s="34"/>
      <c r="C121" s="371"/>
      <c r="D121" s="6"/>
      <c r="E121" s="6"/>
      <c r="F121" s="7"/>
      <c r="G121" s="7"/>
      <c r="H121" s="6"/>
      <c r="I121" s="6"/>
      <c r="J121" s="6"/>
      <c r="K121" s="6"/>
      <c r="L121" s="6"/>
    </row>
    <row r="122" spans="1:12" ht="12.75">
      <c r="A122" s="34"/>
      <c r="B122" s="34"/>
      <c r="C122" s="371"/>
      <c r="D122" s="6"/>
      <c r="E122" s="6"/>
      <c r="F122" s="7"/>
      <c r="G122" s="7"/>
      <c r="H122" s="6"/>
      <c r="I122" s="6"/>
      <c r="J122" s="6"/>
      <c r="K122" s="6"/>
      <c r="L122" s="6"/>
    </row>
    <row r="123" spans="1:12" ht="12.75">
      <c r="A123" s="34"/>
      <c r="B123" s="34"/>
      <c r="C123" s="371"/>
      <c r="D123" s="6"/>
      <c r="E123" s="6"/>
      <c r="F123" s="7"/>
      <c r="G123" s="7"/>
      <c r="H123" s="6"/>
      <c r="I123" s="6"/>
      <c r="J123" s="6"/>
      <c r="K123" s="6"/>
      <c r="L123" s="6"/>
    </row>
    <row r="124" spans="1:12" ht="12.75">
      <c r="A124" s="34"/>
      <c r="B124" s="34"/>
      <c r="C124" s="371"/>
      <c r="D124" s="6"/>
      <c r="E124" s="6"/>
      <c r="F124" s="7"/>
      <c r="G124" s="7"/>
      <c r="H124" s="6"/>
      <c r="I124" s="6"/>
      <c r="J124" s="6"/>
      <c r="K124" s="6"/>
      <c r="L124" s="6"/>
    </row>
    <row r="125" spans="1:12" ht="12.75">
      <c r="A125" s="34"/>
      <c r="B125" s="34"/>
      <c r="C125" s="371"/>
      <c r="D125" s="6"/>
      <c r="E125" s="6"/>
      <c r="F125" s="7"/>
      <c r="G125" s="7"/>
      <c r="H125" s="6"/>
      <c r="I125" s="6"/>
      <c r="J125" s="6"/>
      <c r="K125" s="6"/>
      <c r="L125" s="6"/>
    </row>
    <row r="126" spans="1:12" ht="12.75">
      <c r="A126" s="34"/>
      <c r="B126" s="34"/>
      <c r="C126" s="371"/>
      <c r="D126" s="6"/>
      <c r="E126" s="6"/>
      <c r="F126" s="7"/>
      <c r="G126" s="7"/>
      <c r="H126" s="6"/>
      <c r="I126" s="6"/>
      <c r="J126" s="6"/>
      <c r="K126" s="6"/>
      <c r="L126" s="6"/>
    </row>
    <row r="127" spans="1:12" ht="12.75">
      <c r="A127" s="34"/>
      <c r="B127" s="34"/>
      <c r="C127" s="371"/>
      <c r="D127" s="6"/>
      <c r="E127" s="6"/>
      <c r="F127" s="7"/>
      <c r="G127" s="7"/>
      <c r="H127" s="6"/>
      <c r="I127" s="6"/>
      <c r="J127" s="6"/>
      <c r="K127" s="6"/>
      <c r="L127" s="6"/>
    </row>
    <row r="128" spans="1:12" ht="12.75">
      <c r="A128" s="34"/>
      <c r="B128" s="34"/>
      <c r="C128" s="371"/>
      <c r="D128" s="6"/>
      <c r="E128" s="6"/>
      <c r="F128" s="7"/>
      <c r="G128" s="7"/>
      <c r="H128" s="6"/>
      <c r="I128" s="6"/>
      <c r="J128" s="6"/>
      <c r="K128" s="6"/>
      <c r="L128" s="6"/>
    </row>
    <row r="129" spans="1:12" ht="12.75">
      <c r="A129" s="34"/>
      <c r="B129" s="34"/>
      <c r="C129" s="371"/>
      <c r="D129" s="6"/>
      <c r="E129" s="6"/>
      <c r="F129" s="7"/>
      <c r="G129" s="7"/>
      <c r="H129" s="6"/>
      <c r="I129" s="6"/>
      <c r="J129" s="6"/>
      <c r="K129" s="6"/>
      <c r="L129" s="6"/>
    </row>
    <row r="130" spans="1:12" ht="12.75">
      <c r="A130" s="34"/>
      <c r="B130" s="34"/>
      <c r="C130" s="371"/>
      <c r="D130" s="6"/>
      <c r="E130" s="6"/>
      <c r="F130" s="7"/>
      <c r="G130" s="7"/>
      <c r="H130" s="6"/>
      <c r="I130" s="6"/>
      <c r="J130" s="6"/>
      <c r="K130" s="6"/>
      <c r="L130" s="6"/>
    </row>
    <row r="131" spans="1:12" ht="12.75">
      <c r="A131" s="34"/>
      <c r="B131" s="34"/>
      <c r="C131" s="371"/>
      <c r="D131" s="6"/>
      <c r="E131" s="6"/>
      <c r="F131" s="7"/>
      <c r="G131" s="7"/>
      <c r="H131" s="6"/>
      <c r="I131" s="6"/>
      <c r="J131" s="6"/>
      <c r="K131" s="6"/>
      <c r="L131" s="6"/>
    </row>
    <row r="132" spans="1:12" ht="12.75">
      <c r="A132" s="34"/>
      <c r="B132" s="34"/>
      <c r="C132" s="371"/>
      <c r="D132" s="6"/>
      <c r="E132" s="6"/>
      <c r="F132" s="7"/>
      <c r="G132" s="7"/>
      <c r="H132" s="6"/>
      <c r="I132" s="6"/>
      <c r="J132" s="6"/>
      <c r="K132" s="6"/>
      <c r="L132" s="6"/>
    </row>
    <row r="133" spans="1:12" ht="12.75">
      <c r="A133" s="34"/>
      <c r="B133" s="34"/>
      <c r="C133" s="371"/>
      <c r="D133" s="6"/>
      <c r="E133" s="6"/>
      <c r="F133" s="7"/>
      <c r="G133" s="7"/>
      <c r="H133" s="6"/>
      <c r="I133" s="6"/>
      <c r="J133" s="6"/>
      <c r="K133" s="6"/>
      <c r="L133" s="6"/>
    </row>
    <row r="134" spans="1:12" ht="12.75">
      <c r="A134" s="34"/>
      <c r="B134" s="34"/>
      <c r="C134" s="371"/>
      <c r="D134" s="6"/>
      <c r="E134" s="6"/>
      <c r="F134" s="7"/>
      <c r="G134" s="7"/>
      <c r="H134" s="6"/>
      <c r="I134" s="6"/>
      <c r="J134" s="6"/>
      <c r="K134" s="6"/>
      <c r="L134" s="6"/>
    </row>
    <row r="135" spans="1:12" ht="12.75">
      <c r="A135" s="34"/>
      <c r="B135" s="34"/>
      <c r="C135" s="371"/>
      <c r="D135" s="6"/>
      <c r="E135" s="6"/>
      <c r="F135" s="7"/>
      <c r="G135" s="7"/>
      <c r="H135" s="6"/>
      <c r="I135" s="6"/>
      <c r="J135" s="6"/>
      <c r="K135" s="6"/>
      <c r="L135" s="6"/>
    </row>
    <row r="136" spans="1:12" ht="12.75">
      <c r="A136" s="34"/>
      <c r="B136" s="34"/>
      <c r="C136" s="371"/>
      <c r="D136" s="6"/>
      <c r="E136" s="6"/>
      <c r="F136" s="7"/>
      <c r="G136" s="7"/>
      <c r="H136" s="6"/>
      <c r="I136" s="6"/>
      <c r="J136" s="6"/>
      <c r="K136" s="6"/>
      <c r="L136" s="6"/>
    </row>
    <row r="137" spans="1:12" ht="12.75">
      <c r="A137" s="34"/>
      <c r="B137" s="34"/>
      <c r="C137" s="371"/>
      <c r="D137" s="6"/>
      <c r="E137" s="6"/>
      <c r="F137" s="7"/>
      <c r="G137" s="7"/>
      <c r="H137" s="6"/>
      <c r="I137" s="6"/>
      <c r="J137" s="6"/>
      <c r="K137" s="6"/>
      <c r="L137" s="6"/>
    </row>
    <row r="138" spans="1:12" ht="12.75">
      <c r="A138" s="34"/>
      <c r="B138" s="34"/>
      <c r="C138" s="371"/>
      <c r="D138" s="6"/>
      <c r="E138" s="6"/>
      <c r="F138" s="7"/>
      <c r="G138" s="7"/>
      <c r="H138" s="6"/>
      <c r="I138" s="6"/>
      <c r="J138" s="6"/>
      <c r="K138" s="6"/>
      <c r="L138" s="6"/>
    </row>
    <row r="139" spans="1:12" ht="12.75">
      <c r="A139" s="34"/>
      <c r="B139" s="34"/>
      <c r="C139" s="371"/>
      <c r="D139" s="6"/>
      <c r="E139" s="6"/>
      <c r="F139" s="7"/>
      <c r="G139" s="7"/>
      <c r="H139" s="6"/>
      <c r="I139" s="6"/>
      <c r="J139" s="6"/>
      <c r="K139" s="6"/>
      <c r="L139" s="6"/>
    </row>
    <row r="140" spans="1:12" ht="12.75">
      <c r="A140" s="34"/>
      <c r="B140" s="34"/>
      <c r="C140" s="371"/>
      <c r="D140" s="6"/>
      <c r="E140" s="6"/>
      <c r="F140" s="7"/>
      <c r="G140" s="7"/>
      <c r="H140" s="6"/>
      <c r="I140" s="6"/>
      <c r="J140" s="6"/>
      <c r="K140" s="6"/>
      <c r="L140" s="6"/>
    </row>
    <row r="141" spans="1:12" ht="12.75">
      <c r="A141" s="34"/>
      <c r="B141" s="34"/>
      <c r="C141" s="371"/>
      <c r="D141" s="6"/>
      <c r="E141" s="6"/>
      <c r="F141" s="7"/>
      <c r="G141" s="7"/>
      <c r="H141" s="6"/>
      <c r="I141" s="6"/>
      <c r="J141" s="6"/>
      <c r="K141" s="6"/>
      <c r="L141" s="6"/>
    </row>
    <row r="142" spans="1:12" ht="12.75">
      <c r="A142" s="34"/>
      <c r="B142" s="34"/>
      <c r="C142" s="371"/>
      <c r="D142" s="6"/>
      <c r="E142" s="6"/>
      <c r="F142" s="7"/>
      <c r="G142" s="7"/>
      <c r="H142" s="6"/>
      <c r="I142" s="6"/>
      <c r="J142" s="6"/>
      <c r="K142" s="6"/>
      <c r="L142" s="6"/>
    </row>
    <row r="143" spans="1:12" ht="12.75">
      <c r="A143" s="34"/>
      <c r="B143" s="34"/>
      <c r="C143" s="371"/>
      <c r="D143" s="6"/>
      <c r="E143" s="6"/>
      <c r="F143" s="7"/>
      <c r="G143" s="7"/>
      <c r="H143" s="6"/>
      <c r="I143" s="6"/>
      <c r="J143" s="6"/>
      <c r="K143" s="6"/>
      <c r="L143" s="6"/>
    </row>
    <row r="144" spans="1:12" ht="12.75">
      <c r="A144" s="34"/>
      <c r="B144" s="34"/>
      <c r="C144" s="371"/>
      <c r="D144" s="6"/>
      <c r="E144" s="6"/>
      <c r="F144" s="7"/>
      <c r="G144" s="7"/>
      <c r="H144" s="6"/>
      <c r="I144" s="6"/>
      <c r="J144" s="6"/>
      <c r="K144" s="6"/>
      <c r="L144" s="6"/>
    </row>
    <row r="145" spans="1:12" ht="12.75">
      <c r="A145" s="34"/>
      <c r="B145" s="34"/>
      <c r="C145" s="371"/>
      <c r="D145" s="6"/>
      <c r="E145" s="6"/>
      <c r="F145" s="7"/>
      <c r="G145" s="7"/>
      <c r="H145" s="6"/>
      <c r="I145" s="6"/>
      <c r="J145" s="6"/>
      <c r="K145" s="6"/>
      <c r="L145" s="6"/>
    </row>
    <row r="146" spans="1:12" ht="12.75">
      <c r="A146" s="34"/>
      <c r="B146" s="34"/>
      <c r="C146" s="371"/>
      <c r="D146" s="6"/>
      <c r="E146" s="6"/>
      <c r="F146" s="7"/>
      <c r="G146" s="7"/>
      <c r="H146" s="6"/>
      <c r="I146" s="6"/>
      <c r="J146" s="6"/>
      <c r="K146" s="6"/>
      <c r="L146" s="6"/>
    </row>
    <row r="147" spans="1:12" ht="12.75">
      <c r="A147" s="34"/>
      <c r="B147" s="34"/>
      <c r="C147" s="371"/>
      <c r="D147" s="6"/>
      <c r="E147" s="6"/>
      <c r="F147" s="7"/>
      <c r="G147" s="7"/>
      <c r="H147" s="6"/>
      <c r="I147" s="6"/>
      <c r="J147" s="6"/>
      <c r="K147" s="6"/>
      <c r="L147" s="6"/>
    </row>
    <row r="148" spans="1:12" ht="12.75">
      <c r="A148" s="34"/>
      <c r="B148" s="34"/>
      <c r="C148" s="371"/>
      <c r="D148" s="6"/>
      <c r="E148" s="6"/>
      <c r="F148" s="7"/>
      <c r="G148" s="7"/>
      <c r="H148" s="6"/>
      <c r="I148" s="6"/>
      <c r="J148" s="6"/>
      <c r="K148" s="6"/>
      <c r="L148" s="6"/>
    </row>
    <row r="149" spans="1:12" ht="12.75">
      <c r="A149" s="34"/>
      <c r="B149" s="34"/>
      <c r="C149" s="371"/>
      <c r="D149" s="6"/>
      <c r="E149" s="6"/>
      <c r="F149" s="7"/>
      <c r="G149" s="7"/>
      <c r="H149" s="6"/>
      <c r="I149" s="6"/>
      <c r="J149" s="6"/>
      <c r="K149" s="6"/>
      <c r="L149" s="6"/>
    </row>
    <row r="150" spans="1:12" ht="12.75">
      <c r="A150" s="34"/>
      <c r="B150" s="34"/>
      <c r="C150" s="371"/>
      <c r="D150" s="6"/>
      <c r="E150" s="6"/>
      <c r="F150" s="7"/>
      <c r="G150" s="7"/>
      <c r="H150" s="6"/>
      <c r="I150" s="6"/>
      <c r="J150" s="6"/>
      <c r="K150" s="6"/>
      <c r="L150" s="6"/>
    </row>
    <row r="151" spans="1:12" ht="12.75">
      <c r="A151" s="34"/>
      <c r="B151" s="34"/>
      <c r="C151" s="371"/>
      <c r="D151" s="6"/>
      <c r="E151" s="6"/>
      <c r="F151" s="7"/>
      <c r="G151" s="7"/>
      <c r="H151" s="6"/>
      <c r="I151" s="6"/>
      <c r="J151" s="6"/>
      <c r="K151" s="6"/>
      <c r="L151" s="6"/>
    </row>
    <row r="152" spans="1:12" ht="12.75">
      <c r="A152" s="34"/>
      <c r="B152" s="34"/>
      <c r="C152" s="371"/>
      <c r="D152" s="6"/>
      <c r="E152" s="6"/>
      <c r="F152" s="7"/>
      <c r="G152" s="7"/>
      <c r="H152" s="6"/>
      <c r="I152" s="6"/>
      <c r="J152" s="6"/>
      <c r="K152" s="6"/>
      <c r="L152" s="6"/>
    </row>
    <row r="153" spans="1:12" ht="12.75">
      <c r="A153" s="34"/>
      <c r="B153" s="34"/>
      <c r="C153" s="371"/>
      <c r="D153" s="6"/>
      <c r="E153" s="6"/>
      <c r="F153" s="7"/>
      <c r="G153" s="7"/>
      <c r="H153" s="6"/>
      <c r="I153" s="6"/>
      <c r="J153" s="6"/>
      <c r="K153" s="6"/>
      <c r="L153" s="6"/>
    </row>
    <row r="154" spans="1:12" ht="12.75">
      <c r="A154" s="34"/>
      <c r="B154" s="34"/>
      <c r="C154" s="371"/>
      <c r="D154" s="6"/>
      <c r="E154" s="6"/>
      <c r="F154" s="7"/>
      <c r="G154" s="7"/>
      <c r="H154" s="6"/>
      <c r="I154" s="6"/>
      <c r="J154" s="6"/>
      <c r="K154" s="6"/>
      <c r="L154" s="6"/>
    </row>
    <row r="155" spans="1:12" ht="12.75">
      <c r="A155" s="34"/>
      <c r="B155" s="34"/>
      <c r="C155" s="371"/>
      <c r="D155" s="6"/>
      <c r="E155" s="6"/>
      <c r="F155" s="7"/>
      <c r="G155" s="7"/>
      <c r="H155" s="6"/>
      <c r="I155" s="6"/>
      <c r="J155" s="6"/>
      <c r="K155" s="6"/>
      <c r="L155" s="6"/>
    </row>
    <row r="156" spans="1:12" ht="12.75">
      <c r="A156" s="34"/>
      <c r="B156" s="34"/>
      <c r="C156" s="371"/>
      <c r="D156" s="6"/>
      <c r="E156" s="6"/>
      <c r="F156" s="7"/>
      <c r="G156" s="7"/>
      <c r="H156" s="6"/>
      <c r="I156" s="6"/>
      <c r="J156" s="6"/>
      <c r="K156" s="6"/>
      <c r="L156" s="6"/>
    </row>
    <row r="157" spans="1:12" ht="12.75">
      <c r="A157" s="34"/>
      <c r="B157" s="34"/>
      <c r="C157" s="371"/>
      <c r="D157" s="6"/>
      <c r="E157" s="6"/>
      <c r="F157" s="7"/>
      <c r="G157" s="7"/>
      <c r="H157" s="6"/>
      <c r="I157" s="6"/>
      <c r="J157" s="6"/>
      <c r="K157" s="6"/>
      <c r="L157" s="6"/>
    </row>
    <row r="158" spans="1:12" ht="12.75">
      <c r="A158" s="34"/>
      <c r="B158" s="34"/>
      <c r="C158" s="371"/>
      <c r="D158" s="6"/>
      <c r="E158" s="6"/>
      <c r="F158" s="7"/>
      <c r="G158" s="7"/>
      <c r="H158" s="6"/>
      <c r="I158" s="6"/>
      <c r="J158" s="6"/>
      <c r="K158" s="6"/>
      <c r="L158" s="6"/>
    </row>
    <row r="159" spans="1:12" ht="12.75">
      <c r="A159" s="34"/>
      <c r="B159" s="34"/>
      <c r="C159" s="371"/>
      <c r="D159" s="6"/>
      <c r="E159" s="6"/>
      <c r="F159" s="7"/>
      <c r="G159" s="7"/>
      <c r="H159" s="6"/>
      <c r="I159" s="6"/>
      <c r="J159" s="6"/>
      <c r="K159" s="6"/>
      <c r="L159" s="6"/>
    </row>
    <row r="160" spans="1:12" ht="12.75">
      <c r="A160" s="34"/>
      <c r="B160" s="34"/>
      <c r="C160" s="371"/>
      <c r="D160" s="6"/>
      <c r="E160" s="6"/>
      <c r="F160" s="7"/>
      <c r="G160" s="7"/>
      <c r="H160" s="6"/>
      <c r="I160" s="6"/>
      <c r="J160" s="6"/>
      <c r="K160" s="6"/>
      <c r="L160" s="6"/>
    </row>
    <row r="161" spans="1:12" ht="12.75">
      <c r="A161" s="34"/>
      <c r="B161" s="34"/>
      <c r="C161" s="371"/>
      <c r="D161" s="6"/>
      <c r="E161" s="6"/>
      <c r="F161" s="7"/>
      <c r="G161" s="7"/>
      <c r="H161" s="6"/>
      <c r="I161" s="6"/>
      <c r="J161" s="6"/>
      <c r="K161" s="6"/>
      <c r="L161" s="6"/>
    </row>
    <row r="162" spans="1:12" ht="12.75">
      <c r="A162" s="34"/>
      <c r="B162" s="34"/>
      <c r="C162" s="371"/>
      <c r="D162" s="6"/>
      <c r="E162" s="6"/>
      <c r="F162" s="7"/>
      <c r="G162" s="7"/>
      <c r="H162" s="6"/>
      <c r="I162" s="6"/>
      <c r="J162" s="6"/>
      <c r="K162" s="6"/>
      <c r="L162" s="6"/>
    </row>
    <row r="163" spans="1:12" ht="12.75">
      <c r="A163" s="34"/>
      <c r="B163" s="34"/>
      <c r="C163" s="371"/>
      <c r="D163" s="6"/>
      <c r="E163" s="6"/>
      <c r="F163" s="7"/>
      <c r="G163" s="7"/>
      <c r="H163" s="6"/>
      <c r="I163" s="6"/>
      <c r="J163" s="6"/>
      <c r="K163" s="6"/>
      <c r="L163" s="6"/>
    </row>
    <row r="164" spans="1:12" ht="12.75">
      <c r="A164" s="34"/>
      <c r="B164" s="34"/>
      <c r="C164" s="371"/>
      <c r="D164" s="6"/>
      <c r="E164" s="6"/>
      <c r="F164" s="7"/>
      <c r="G164" s="7"/>
      <c r="H164" s="6"/>
      <c r="I164" s="6"/>
      <c r="J164" s="6"/>
      <c r="K164" s="6"/>
      <c r="L164" s="6"/>
    </row>
    <row r="165" spans="1:12" ht="12.75">
      <c r="A165" s="34"/>
      <c r="B165" s="34"/>
      <c r="C165" s="371"/>
      <c r="D165" s="6"/>
      <c r="E165" s="6"/>
      <c r="F165" s="7"/>
      <c r="G165" s="7"/>
      <c r="H165" s="6"/>
      <c r="I165" s="6"/>
      <c r="J165" s="6"/>
      <c r="K165" s="6"/>
      <c r="L165" s="6"/>
    </row>
    <row r="166" spans="1:12" ht="12.75">
      <c r="A166" s="34"/>
      <c r="B166" s="34"/>
      <c r="C166" s="371"/>
      <c r="D166" s="6"/>
      <c r="E166" s="6"/>
      <c r="F166" s="7"/>
      <c r="G166" s="7"/>
      <c r="H166" s="6"/>
      <c r="I166" s="6"/>
      <c r="J166" s="6"/>
      <c r="K166" s="6"/>
      <c r="L166" s="6"/>
    </row>
    <row r="167" spans="1:12" ht="12.75">
      <c r="A167" s="34"/>
      <c r="B167" s="34"/>
      <c r="C167" s="371"/>
      <c r="D167" s="6"/>
      <c r="E167" s="6"/>
      <c r="F167" s="7"/>
      <c r="G167" s="7"/>
      <c r="H167" s="6"/>
      <c r="I167" s="6"/>
      <c r="J167" s="6"/>
      <c r="K167" s="6"/>
      <c r="L167" s="6"/>
    </row>
    <row r="168" spans="1:12" ht="12.75">
      <c r="A168" s="34"/>
      <c r="B168" s="34"/>
      <c r="C168" s="371"/>
      <c r="D168" s="6"/>
      <c r="E168" s="6"/>
      <c r="F168" s="7"/>
      <c r="G168" s="7"/>
      <c r="H168" s="6"/>
      <c r="I168" s="6"/>
      <c r="J168" s="6"/>
      <c r="K168" s="6"/>
      <c r="L168" s="6"/>
    </row>
    <row r="169" spans="1:12" ht="12.75">
      <c r="A169" s="34"/>
      <c r="B169" s="34"/>
      <c r="C169" s="371"/>
      <c r="D169" s="6"/>
      <c r="E169" s="6"/>
      <c r="F169" s="7"/>
      <c r="G169" s="7"/>
      <c r="H169" s="6"/>
      <c r="I169" s="6"/>
      <c r="J169" s="6"/>
      <c r="K169" s="6"/>
      <c r="L169" s="6"/>
    </row>
    <row r="170" spans="1:12" ht="12.75">
      <c r="A170" s="34"/>
      <c r="B170" s="34"/>
      <c r="C170" s="371"/>
      <c r="D170" s="6"/>
      <c r="E170" s="6"/>
      <c r="F170" s="7"/>
      <c r="G170" s="7"/>
      <c r="H170" s="6"/>
      <c r="I170" s="6"/>
      <c r="J170" s="6"/>
      <c r="K170" s="6"/>
      <c r="L170" s="6"/>
    </row>
    <row r="171" spans="1:12" ht="12.75">
      <c r="A171" s="34"/>
      <c r="B171" s="34"/>
      <c r="C171" s="371"/>
      <c r="D171" s="6"/>
      <c r="E171" s="6"/>
      <c r="F171" s="7"/>
      <c r="G171" s="7"/>
      <c r="H171" s="6"/>
      <c r="I171" s="6"/>
      <c r="J171" s="6"/>
      <c r="K171" s="6"/>
      <c r="L171" s="6"/>
    </row>
    <row r="172" spans="1:12" ht="12.75">
      <c r="A172" s="34"/>
      <c r="B172" s="34"/>
      <c r="C172" s="371"/>
      <c r="D172" s="6"/>
      <c r="E172" s="6"/>
      <c r="F172" s="7"/>
      <c r="G172" s="7"/>
      <c r="H172" s="6"/>
      <c r="I172" s="6"/>
      <c r="J172" s="6"/>
      <c r="K172" s="6"/>
      <c r="L172" s="6"/>
    </row>
    <row r="173" spans="1:12" ht="12.75">
      <c r="A173" s="34"/>
      <c r="B173" s="34"/>
      <c r="C173" s="371"/>
      <c r="D173" s="6"/>
      <c r="E173" s="6"/>
      <c r="F173" s="7"/>
      <c r="G173" s="7"/>
      <c r="H173" s="6"/>
      <c r="I173" s="6"/>
      <c r="J173" s="6"/>
      <c r="K173" s="6"/>
      <c r="L173" s="6"/>
    </row>
    <row r="174" spans="1:12" ht="12.75">
      <c r="A174" s="34"/>
      <c r="B174" s="34"/>
      <c r="C174" s="371"/>
      <c r="D174" s="6"/>
      <c r="E174" s="6"/>
      <c r="F174" s="7"/>
      <c r="G174" s="7"/>
      <c r="H174" s="6"/>
      <c r="I174" s="6"/>
      <c r="J174" s="6"/>
      <c r="K174" s="6"/>
      <c r="L174" s="6"/>
    </row>
    <row r="175" spans="1:12" ht="12.75">
      <c r="A175" s="34"/>
      <c r="B175" s="34"/>
      <c r="C175" s="371"/>
      <c r="D175" s="6"/>
      <c r="E175" s="6"/>
      <c r="F175" s="7"/>
      <c r="G175" s="7"/>
      <c r="H175" s="6"/>
      <c r="I175" s="6"/>
      <c r="J175" s="6"/>
      <c r="K175" s="6"/>
      <c r="L175" s="6"/>
    </row>
    <row r="176" spans="1:12" ht="12.75">
      <c r="A176" s="34"/>
      <c r="B176" s="34"/>
      <c r="C176" s="371"/>
      <c r="D176" s="6"/>
      <c r="E176" s="6"/>
      <c r="F176" s="7"/>
      <c r="G176" s="7"/>
      <c r="H176" s="6"/>
      <c r="I176" s="6"/>
      <c r="J176" s="6"/>
      <c r="K176" s="6"/>
      <c r="L176" s="6"/>
    </row>
    <row r="177" spans="1:12" ht="12.75">
      <c r="A177" s="34"/>
      <c r="B177" s="34"/>
      <c r="C177" s="371"/>
      <c r="D177" s="6"/>
      <c r="E177" s="6"/>
      <c r="F177" s="7"/>
      <c r="G177" s="7"/>
      <c r="H177" s="6"/>
      <c r="I177" s="6"/>
      <c r="J177" s="6"/>
      <c r="K177" s="6"/>
      <c r="L177" s="6"/>
    </row>
    <row r="178" spans="1:12" ht="12.75">
      <c r="A178" s="34"/>
      <c r="B178" s="34"/>
      <c r="C178" s="371"/>
      <c r="D178" s="6"/>
      <c r="E178" s="6"/>
      <c r="F178" s="7"/>
      <c r="G178" s="7"/>
      <c r="H178" s="6"/>
      <c r="I178" s="6"/>
      <c r="J178" s="6"/>
      <c r="K178" s="6"/>
      <c r="L178" s="6"/>
    </row>
    <row r="179" spans="1:12" ht="12.75">
      <c r="A179" s="34"/>
      <c r="B179" s="34"/>
      <c r="C179" s="371"/>
      <c r="D179" s="6"/>
      <c r="E179" s="6"/>
      <c r="F179" s="7"/>
      <c r="G179" s="7"/>
      <c r="H179" s="6"/>
      <c r="I179" s="6"/>
      <c r="J179" s="6"/>
      <c r="K179" s="6"/>
      <c r="L179" s="6"/>
    </row>
    <row r="180" spans="1:12" ht="12.75">
      <c r="A180" s="34"/>
      <c r="B180" s="34"/>
      <c r="C180" s="371"/>
      <c r="D180" s="6"/>
      <c r="E180" s="6"/>
      <c r="F180" s="7"/>
      <c r="G180" s="7"/>
      <c r="H180" s="6"/>
      <c r="I180" s="6"/>
      <c r="J180" s="6"/>
      <c r="K180" s="6"/>
      <c r="L180" s="6"/>
    </row>
    <row r="181" spans="1:12" ht="12.75">
      <c r="A181" s="34"/>
      <c r="B181" s="34"/>
      <c r="C181" s="371"/>
      <c r="D181" s="6"/>
      <c r="E181" s="6"/>
      <c r="F181" s="7"/>
      <c r="G181" s="7"/>
      <c r="H181" s="6"/>
      <c r="I181" s="6"/>
      <c r="J181" s="6"/>
      <c r="K181" s="6"/>
      <c r="L181" s="6"/>
    </row>
    <row r="182" spans="1:12" ht="12.75">
      <c r="A182" s="34"/>
      <c r="B182" s="34"/>
      <c r="C182" s="371"/>
      <c r="D182" s="6"/>
      <c r="E182" s="6"/>
      <c r="F182" s="7"/>
      <c r="G182" s="7"/>
      <c r="H182" s="6"/>
      <c r="I182" s="6"/>
      <c r="J182" s="6"/>
      <c r="K182" s="6"/>
      <c r="L182" s="6"/>
    </row>
    <row r="183" spans="1:12" ht="12.75">
      <c r="A183" s="34"/>
      <c r="B183" s="34"/>
      <c r="C183" s="371"/>
      <c r="D183" s="6"/>
      <c r="E183" s="6"/>
      <c r="F183" s="7"/>
      <c r="G183" s="7"/>
      <c r="H183" s="6"/>
      <c r="I183" s="6"/>
      <c r="J183" s="6"/>
      <c r="K183" s="6"/>
      <c r="L183" s="6"/>
    </row>
    <row r="184" spans="1:12" ht="12.75">
      <c r="A184" s="34"/>
      <c r="B184" s="34"/>
      <c r="C184" s="371"/>
      <c r="D184" s="6"/>
      <c r="E184" s="6"/>
      <c r="F184" s="7"/>
      <c r="G184" s="7"/>
      <c r="H184" s="6"/>
      <c r="I184" s="6"/>
      <c r="J184" s="6"/>
      <c r="K184" s="6"/>
      <c r="L184" s="6"/>
    </row>
    <row r="185" spans="1:12" ht="12.75">
      <c r="A185" s="34"/>
      <c r="B185" s="34"/>
      <c r="C185" s="371"/>
      <c r="D185" s="6"/>
      <c r="E185" s="6"/>
      <c r="F185" s="7"/>
      <c r="G185" s="7"/>
      <c r="H185" s="6"/>
      <c r="I185" s="6"/>
      <c r="J185" s="6"/>
      <c r="K185" s="6"/>
      <c r="L185" s="6"/>
    </row>
    <row r="186" spans="1:12" ht="12.75">
      <c r="A186" s="34"/>
      <c r="B186" s="34"/>
      <c r="C186" s="371"/>
      <c r="D186" s="6"/>
      <c r="E186" s="6"/>
      <c r="F186" s="7"/>
      <c r="G186" s="7"/>
      <c r="H186" s="6"/>
      <c r="I186" s="6"/>
      <c r="J186" s="6"/>
      <c r="K186" s="6"/>
      <c r="L186" s="6"/>
    </row>
    <row r="187" spans="1:12" ht="12.75">
      <c r="A187" s="34"/>
      <c r="B187" s="34"/>
      <c r="C187" s="371"/>
      <c r="D187" s="6"/>
      <c r="E187" s="6"/>
      <c r="F187" s="7"/>
      <c r="G187" s="7"/>
      <c r="H187" s="6"/>
      <c r="I187" s="6"/>
      <c r="J187" s="6"/>
      <c r="K187" s="6"/>
      <c r="L187" s="6"/>
    </row>
    <row r="188" spans="1:12" ht="12.75">
      <c r="A188" s="34"/>
      <c r="B188" s="34"/>
      <c r="C188" s="371"/>
      <c r="D188" s="6"/>
      <c r="E188" s="6"/>
      <c r="F188" s="7"/>
      <c r="G188" s="7"/>
      <c r="H188" s="6"/>
      <c r="I188" s="6"/>
      <c r="J188" s="6"/>
      <c r="K188" s="6"/>
      <c r="L188" s="6"/>
    </row>
    <row r="189" spans="1:12" ht="12.75">
      <c r="A189" s="34"/>
      <c r="B189" s="34"/>
      <c r="C189" s="371"/>
      <c r="D189" s="6"/>
      <c r="E189" s="6"/>
      <c r="F189" s="7"/>
      <c r="G189" s="7"/>
      <c r="H189" s="6"/>
      <c r="I189" s="6"/>
      <c r="J189" s="6"/>
      <c r="K189" s="6"/>
      <c r="L189" s="6"/>
    </row>
    <row r="190" spans="1:12" ht="12.75">
      <c r="A190" s="34"/>
      <c r="B190" s="34"/>
      <c r="C190" s="371"/>
      <c r="D190" s="6"/>
      <c r="E190" s="6"/>
      <c r="F190" s="7"/>
      <c r="G190" s="7"/>
      <c r="H190" s="6"/>
      <c r="I190" s="6"/>
      <c r="J190" s="6"/>
      <c r="K190" s="6"/>
      <c r="L190" s="6"/>
    </row>
    <row r="191" spans="1:12" ht="12.75">
      <c r="A191" s="34"/>
      <c r="B191" s="34"/>
      <c r="C191" s="371"/>
      <c r="D191" s="6"/>
      <c r="E191" s="6"/>
      <c r="F191" s="7"/>
      <c r="G191" s="7"/>
      <c r="H191" s="6"/>
      <c r="I191" s="6"/>
      <c r="J191" s="6"/>
      <c r="K191" s="6"/>
      <c r="L191" s="6"/>
    </row>
    <row r="192" spans="1:12" ht="12.75">
      <c r="A192" s="34"/>
      <c r="B192" s="34"/>
      <c r="C192" s="371"/>
      <c r="D192" s="6"/>
      <c r="E192" s="6"/>
      <c r="F192" s="7"/>
      <c r="G192" s="7"/>
      <c r="H192" s="6"/>
      <c r="I192" s="6"/>
      <c r="J192" s="6"/>
      <c r="K192" s="6"/>
      <c r="L192" s="6"/>
    </row>
    <row r="193" spans="1:12" ht="12.75">
      <c r="A193" s="34"/>
      <c r="B193" s="34"/>
      <c r="C193" s="371"/>
      <c r="D193" s="6"/>
      <c r="E193" s="6"/>
      <c r="F193" s="7"/>
      <c r="G193" s="7"/>
      <c r="H193" s="6"/>
      <c r="I193" s="6"/>
      <c r="J193" s="6"/>
      <c r="K193" s="6"/>
      <c r="L193" s="6"/>
    </row>
    <row r="194" spans="1:12" ht="12.75">
      <c r="A194" s="34"/>
      <c r="B194" s="34"/>
      <c r="C194" s="371"/>
      <c r="D194" s="6"/>
      <c r="E194" s="6"/>
      <c r="F194" s="7"/>
      <c r="G194" s="7"/>
      <c r="H194" s="6"/>
      <c r="I194" s="6"/>
      <c r="J194" s="6"/>
      <c r="K194" s="6"/>
      <c r="L194" s="6"/>
    </row>
    <row r="195" spans="1:12" ht="12.75">
      <c r="A195" s="34"/>
      <c r="B195" s="34"/>
      <c r="C195" s="371"/>
      <c r="D195" s="6"/>
      <c r="E195" s="6"/>
      <c r="F195" s="7"/>
      <c r="G195" s="7"/>
      <c r="H195" s="6"/>
      <c r="I195" s="6"/>
      <c r="J195" s="6"/>
      <c r="K195" s="6"/>
      <c r="L195" s="6"/>
    </row>
    <row r="196" spans="1:12" ht="12.75">
      <c r="A196" s="34"/>
      <c r="B196" s="34"/>
      <c r="C196" s="371"/>
      <c r="D196" s="6"/>
      <c r="E196" s="6"/>
      <c r="F196" s="7"/>
      <c r="G196" s="7"/>
      <c r="H196" s="6"/>
      <c r="I196" s="6"/>
      <c r="J196" s="6"/>
      <c r="K196" s="6"/>
      <c r="L196" s="6"/>
    </row>
    <row r="197" spans="1:12" ht="12.75">
      <c r="A197" s="34"/>
      <c r="B197" s="34"/>
      <c r="C197" s="371"/>
      <c r="D197" s="6"/>
      <c r="E197" s="6"/>
      <c r="F197" s="7"/>
      <c r="G197" s="7"/>
      <c r="H197" s="6"/>
      <c r="I197" s="6"/>
      <c r="J197" s="6"/>
      <c r="K197" s="6"/>
      <c r="L197" s="6"/>
    </row>
    <row r="198" spans="1:12" ht="12.75">
      <c r="A198" s="34"/>
      <c r="B198" s="34"/>
      <c r="C198" s="371"/>
      <c r="D198" s="6"/>
      <c r="E198" s="6"/>
      <c r="F198" s="7"/>
      <c r="G198" s="7"/>
      <c r="H198" s="6"/>
      <c r="I198" s="6"/>
      <c r="J198" s="6"/>
      <c r="K198" s="6"/>
      <c r="L198" s="6"/>
    </row>
    <row r="199" spans="1:12" ht="12.75">
      <c r="A199" s="34"/>
      <c r="B199" s="34"/>
      <c r="C199" s="371"/>
      <c r="D199" s="6"/>
      <c r="E199" s="6"/>
      <c r="F199" s="7"/>
      <c r="G199" s="7"/>
      <c r="H199" s="6"/>
      <c r="I199" s="6"/>
      <c r="J199" s="6"/>
      <c r="K199" s="6"/>
      <c r="L199" s="6"/>
    </row>
    <row r="200" spans="1:12" ht="12.75">
      <c r="A200" s="34"/>
      <c r="B200" s="34"/>
      <c r="C200" s="371"/>
      <c r="D200" s="6"/>
      <c r="E200" s="6"/>
      <c r="F200" s="7"/>
      <c r="G200" s="7"/>
      <c r="H200" s="6"/>
      <c r="I200" s="6"/>
      <c r="J200" s="6"/>
      <c r="K200" s="6"/>
      <c r="L200" s="6"/>
    </row>
    <row r="201" spans="1:12" ht="12.75">
      <c r="A201" s="34"/>
      <c r="B201" s="34"/>
      <c r="C201" s="371"/>
      <c r="D201" s="6"/>
      <c r="E201" s="6"/>
      <c r="F201" s="7"/>
      <c r="G201" s="7"/>
      <c r="H201" s="6"/>
      <c r="I201" s="6"/>
      <c r="J201" s="6"/>
      <c r="K201" s="6"/>
      <c r="L201" s="6"/>
    </row>
    <row r="202" spans="1:12" ht="12.75">
      <c r="A202" s="34"/>
      <c r="B202" s="34"/>
      <c r="C202" s="371"/>
      <c r="D202" s="6"/>
      <c r="E202" s="6"/>
      <c r="F202" s="7"/>
      <c r="G202" s="7"/>
      <c r="H202" s="6"/>
      <c r="I202" s="6"/>
      <c r="J202" s="6"/>
      <c r="K202" s="6"/>
      <c r="L202" s="6"/>
    </row>
    <row r="203" spans="1:12" ht="12.75">
      <c r="A203" s="34"/>
      <c r="B203" s="34"/>
      <c r="C203" s="371"/>
      <c r="D203" s="6"/>
      <c r="E203" s="6"/>
      <c r="F203" s="7"/>
      <c r="G203" s="7"/>
      <c r="H203" s="6"/>
      <c r="I203" s="6"/>
      <c r="J203" s="6"/>
      <c r="K203" s="6"/>
      <c r="L203" s="6"/>
    </row>
    <row r="204" spans="1:12" ht="12.75">
      <c r="A204" s="34"/>
      <c r="B204" s="34"/>
      <c r="C204" s="371"/>
      <c r="D204" s="6"/>
      <c r="E204" s="6"/>
      <c r="F204" s="7"/>
      <c r="G204" s="7"/>
      <c r="H204" s="6"/>
      <c r="I204" s="6"/>
      <c r="J204" s="6"/>
      <c r="K204" s="6"/>
      <c r="L204" s="6"/>
    </row>
    <row r="205" spans="1:12" ht="12.75">
      <c r="A205" s="34"/>
      <c r="B205" s="34"/>
      <c r="C205" s="371"/>
      <c r="D205" s="6"/>
      <c r="E205" s="6"/>
      <c r="F205" s="7"/>
      <c r="G205" s="7"/>
      <c r="H205" s="6"/>
      <c r="I205" s="6"/>
      <c r="J205" s="6"/>
      <c r="K205" s="6"/>
      <c r="L205" s="6"/>
    </row>
    <row r="206" spans="1:12" ht="12.75">
      <c r="A206" s="34"/>
      <c r="B206" s="34"/>
      <c r="C206" s="371"/>
      <c r="D206" s="6"/>
      <c r="E206" s="6"/>
      <c r="F206" s="7"/>
      <c r="G206" s="7"/>
      <c r="H206" s="6"/>
      <c r="I206" s="6"/>
      <c r="J206" s="6"/>
      <c r="K206" s="6"/>
      <c r="L206" s="6"/>
    </row>
    <row r="207" spans="1:12" ht="12.75">
      <c r="A207" s="34"/>
      <c r="B207" s="34"/>
      <c r="C207" s="371"/>
      <c r="D207" s="6"/>
      <c r="E207" s="6"/>
      <c r="F207" s="7"/>
      <c r="G207" s="7"/>
      <c r="H207" s="6"/>
      <c r="I207" s="6"/>
      <c r="J207" s="6"/>
      <c r="K207" s="6"/>
      <c r="L207" s="6"/>
    </row>
    <row r="208" spans="1:12" ht="12.75">
      <c r="A208" s="34"/>
      <c r="B208" s="34"/>
      <c r="C208" s="371"/>
      <c r="D208" s="6"/>
      <c r="E208" s="6"/>
      <c r="F208" s="7"/>
      <c r="G208" s="7"/>
      <c r="H208" s="6"/>
      <c r="I208" s="6"/>
      <c r="J208" s="6"/>
      <c r="K208" s="6"/>
      <c r="L208" s="6"/>
    </row>
    <row r="209" spans="1:12" ht="12.75">
      <c r="A209" s="34"/>
      <c r="B209" s="34"/>
      <c r="C209" s="371"/>
      <c r="D209" s="6"/>
      <c r="E209" s="6"/>
      <c r="F209" s="7"/>
      <c r="G209" s="7"/>
      <c r="H209" s="6"/>
      <c r="I209" s="6"/>
      <c r="J209" s="6"/>
      <c r="K209" s="6"/>
      <c r="L209" s="6"/>
    </row>
    <row r="210" spans="1:12" ht="12.75">
      <c r="A210" s="34"/>
      <c r="B210" s="34"/>
      <c r="C210" s="371"/>
      <c r="D210" s="6"/>
      <c r="E210" s="6"/>
      <c r="F210" s="7"/>
      <c r="G210" s="7"/>
      <c r="H210" s="6"/>
      <c r="I210" s="6"/>
      <c r="J210" s="6"/>
      <c r="K210" s="6"/>
      <c r="L210" s="6"/>
    </row>
    <row r="211" spans="1:12" ht="12.75">
      <c r="A211" s="34"/>
      <c r="B211" s="34"/>
      <c r="C211" s="371"/>
      <c r="D211" s="6"/>
      <c r="E211" s="6"/>
      <c r="F211" s="7"/>
      <c r="G211" s="7"/>
      <c r="H211" s="6"/>
      <c r="I211" s="6"/>
      <c r="J211" s="6"/>
      <c r="K211" s="6"/>
      <c r="L211" s="6"/>
    </row>
    <row r="212" spans="1:12" ht="12.75">
      <c r="A212" s="34"/>
      <c r="B212" s="34"/>
      <c r="C212" s="371"/>
      <c r="D212" s="6"/>
      <c r="E212" s="6"/>
      <c r="F212" s="7"/>
      <c r="G212" s="7"/>
      <c r="H212" s="6"/>
      <c r="I212" s="6"/>
      <c r="J212" s="6"/>
      <c r="K212" s="6"/>
      <c r="L212" s="6"/>
    </row>
    <row r="213" spans="1:12" ht="12.75">
      <c r="A213" s="34"/>
      <c r="B213" s="34"/>
      <c r="C213" s="371"/>
      <c r="D213" s="6"/>
      <c r="E213" s="6"/>
      <c r="F213" s="7"/>
      <c r="G213" s="7"/>
      <c r="H213" s="6"/>
      <c r="I213" s="6"/>
      <c r="J213" s="6"/>
      <c r="K213" s="6"/>
      <c r="L213" s="6"/>
    </row>
    <row r="214" spans="1:12" ht="12.75">
      <c r="A214" s="34"/>
      <c r="B214" s="34"/>
      <c r="C214" s="371"/>
      <c r="D214" s="6"/>
      <c r="E214" s="6"/>
      <c r="F214" s="7"/>
      <c r="G214" s="7"/>
      <c r="H214" s="6"/>
      <c r="I214" s="6"/>
      <c r="J214" s="6"/>
      <c r="K214" s="6"/>
      <c r="L214" s="6"/>
    </row>
    <row r="215" spans="1:12" ht="12.75">
      <c r="A215" s="34"/>
      <c r="B215" s="34"/>
      <c r="C215" s="371"/>
      <c r="D215" s="6"/>
      <c r="E215" s="6"/>
      <c r="F215" s="7"/>
      <c r="G215" s="7"/>
      <c r="H215" s="6"/>
      <c r="I215" s="6"/>
      <c r="J215" s="6"/>
      <c r="K215" s="6"/>
      <c r="L215" s="6"/>
    </row>
    <row r="216" spans="1:12" ht="12.75">
      <c r="A216" s="34"/>
      <c r="B216" s="34"/>
      <c r="C216" s="371"/>
      <c r="D216" s="6"/>
      <c r="E216" s="6"/>
      <c r="F216" s="7"/>
      <c r="G216" s="7"/>
      <c r="H216" s="6"/>
      <c r="I216" s="6"/>
      <c r="J216" s="6"/>
      <c r="K216" s="6"/>
      <c r="L216" s="6"/>
    </row>
    <row r="217" spans="1:12" ht="12.75">
      <c r="A217" s="34"/>
      <c r="B217" s="34"/>
      <c r="C217" s="371"/>
      <c r="D217" s="6"/>
      <c r="E217" s="6"/>
      <c r="F217" s="7"/>
      <c r="G217" s="7"/>
      <c r="H217" s="6"/>
      <c r="I217" s="6"/>
      <c r="J217" s="6"/>
      <c r="K217" s="6"/>
      <c r="L217" s="6"/>
    </row>
    <row r="218" spans="1:12" ht="12.75">
      <c r="A218" s="34"/>
      <c r="B218" s="34"/>
      <c r="C218" s="371"/>
      <c r="D218" s="6"/>
      <c r="E218" s="6"/>
      <c r="F218" s="7"/>
      <c r="G218" s="7"/>
      <c r="H218" s="6"/>
      <c r="I218" s="6"/>
      <c r="J218" s="6"/>
      <c r="K218" s="6"/>
      <c r="L218" s="6"/>
    </row>
    <row r="219" spans="1:12" ht="12.75">
      <c r="A219" s="34"/>
      <c r="B219" s="34"/>
      <c r="C219" s="371"/>
      <c r="D219" s="6"/>
      <c r="E219" s="6"/>
      <c r="F219" s="7"/>
      <c r="G219" s="7"/>
      <c r="H219" s="6"/>
      <c r="I219" s="6"/>
      <c r="J219" s="6"/>
      <c r="K219" s="6"/>
      <c r="L219" s="6"/>
    </row>
    <row r="220" spans="1:12" ht="12.75">
      <c r="A220" s="34"/>
      <c r="B220" s="34"/>
      <c r="C220" s="371"/>
      <c r="D220" s="6"/>
      <c r="E220" s="6"/>
      <c r="F220" s="7"/>
      <c r="G220" s="7"/>
      <c r="H220" s="6"/>
      <c r="I220" s="6"/>
      <c r="J220" s="6"/>
      <c r="K220" s="6"/>
      <c r="L220" s="6"/>
    </row>
    <row r="221" spans="1:12" ht="12.75">
      <c r="A221" s="34"/>
      <c r="B221" s="34"/>
      <c r="C221" s="371"/>
      <c r="D221" s="6"/>
      <c r="E221" s="6"/>
      <c r="F221" s="7"/>
      <c r="G221" s="7"/>
      <c r="H221" s="6"/>
      <c r="I221" s="6"/>
      <c r="J221" s="6"/>
      <c r="K221" s="6"/>
      <c r="L221" s="6"/>
    </row>
    <row r="222" spans="1:12" ht="12.75">
      <c r="A222" s="34"/>
      <c r="B222" s="34"/>
      <c r="C222" s="371"/>
      <c r="D222" s="6"/>
      <c r="E222" s="6"/>
      <c r="F222" s="7"/>
      <c r="G222" s="7"/>
      <c r="H222" s="6"/>
      <c r="I222" s="6"/>
      <c r="J222" s="6"/>
      <c r="K222" s="6"/>
      <c r="L222" s="6"/>
    </row>
    <row r="223" spans="1:12" ht="12.75">
      <c r="A223" s="34"/>
      <c r="B223" s="34"/>
      <c r="C223" s="371"/>
      <c r="D223" s="6"/>
      <c r="E223" s="6"/>
      <c r="F223" s="7"/>
      <c r="G223" s="7"/>
      <c r="H223" s="6"/>
      <c r="I223" s="6"/>
      <c r="J223" s="6"/>
      <c r="K223" s="6"/>
      <c r="L223" s="6"/>
    </row>
    <row r="224" spans="1:12" ht="12.75">
      <c r="A224" s="34"/>
      <c r="B224" s="34"/>
      <c r="C224" s="371"/>
      <c r="D224" s="6"/>
      <c r="E224" s="6"/>
      <c r="F224" s="7"/>
      <c r="G224" s="7"/>
      <c r="H224" s="6"/>
      <c r="I224" s="6"/>
      <c r="J224" s="6"/>
      <c r="K224" s="6"/>
      <c r="L224" s="6"/>
    </row>
    <row r="225" spans="1:12" ht="12.75">
      <c r="A225" s="34"/>
      <c r="B225" s="34"/>
      <c r="C225" s="371"/>
      <c r="D225" s="6"/>
      <c r="E225" s="6"/>
      <c r="F225" s="7"/>
      <c r="G225" s="7"/>
      <c r="H225" s="6"/>
      <c r="I225" s="6"/>
      <c r="J225" s="6"/>
      <c r="K225" s="6"/>
      <c r="L225" s="6"/>
    </row>
    <row r="226" spans="1:12" ht="12.75">
      <c r="A226" s="34"/>
      <c r="B226" s="34"/>
      <c r="C226" s="371"/>
      <c r="D226" s="6"/>
      <c r="E226" s="6"/>
      <c r="F226" s="7"/>
      <c r="G226" s="7"/>
      <c r="H226" s="6"/>
      <c r="I226" s="6"/>
      <c r="J226" s="6"/>
      <c r="K226" s="6"/>
      <c r="L226" s="6"/>
    </row>
    <row r="227" spans="1:12" ht="12.75">
      <c r="A227" s="34"/>
      <c r="B227" s="34"/>
      <c r="C227" s="371"/>
      <c r="D227" s="6"/>
      <c r="E227" s="6"/>
      <c r="F227" s="7"/>
      <c r="G227" s="7"/>
      <c r="H227" s="6"/>
      <c r="I227" s="6"/>
      <c r="J227" s="6"/>
      <c r="K227" s="6"/>
      <c r="L227" s="6"/>
    </row>
    <row r="228" spans="1:12" ht="12.75">
      <c r="A228" s="34"/>
      <c r="B228" s="34"/>
      <c r="C228" s="371"/>
      <c r="D228" s="6"/>
      <c r="E228" s="6"/>
      <c r="F228" s="7"/>
      <c r="G228" s="7"/>
      <c r="H228" s="6"/>
      <c r="I228" s="6"/>
      <c r="J228" s="6"/>
      <c r="K228" s="6"/>
      <c r="L228" s="6"/>
    </row>
    <row r="229" spans="1:12" ht="12.75">
      <c r="A229" s="34"/>
      <c r="B229" s="34"/>
      <c r="C229" s="371"/>
      <c r="D229" s="6"/>
      <c r="E229" s="6"/>
      <c r="F229" s="7"/>
      <c r="G229" s="7"/>
      <c r="H229" s="6"/>
      <c r="I229" s="6"/>
      <c r="J229" s="6"/>
      <c r="K229" s="6"/>
      <c r="L229" s="6"/>
    </row>
    <row r="230" spans="1:12" ht="12.75">
      <c r="A230" s="34"/>
      <c r="B230" s="34"/>
      <c r="C230" s="371"/>
      <c r="D230" s="6"/>
      <c r="E230" s="6"/>
      <c r="F230" s="7"/>
      <c r="G230" s="7"/>
      <c r="H230" s="6"/>
      <c r="I230" s="6"/>
      <c r="J230" s="6"/>
      <c r="K230" s="6"/>
      <c r="L230" s="6"/>
    </row>
    <row r="231" spans="1:12" ht="12.75">
      <c r="A231" s="34"/>
      <c r="B231" s="34"/>
      <c r="C231" s="371"/>
      <c r="D231" s="6"/>
      <c r="E231" s="6"/>
      <c r="F231" s="7"/>
      <c r="G231" s="7"/>
      <c r="H231" s="6"/>
      <c r="I231" s="6"/>
      <c r="J231" s="6"/>
      <c r="K231" s="6"/>
      <c r="L231" s="6"/>
    </row>
    <row r="232" spans="1:12" ht="12.75">
      <c r="A232" s="34"/>
      <c r="B232" s="34"/>
      <c r="C232" s="371"/>
      <c r="D232" s="6"/>
      <c r="E232" s="6"/>
      <c r="F232" s="7"/>
      <c r="G232" s="7"/>
      <c r="H232" s="6"/>
      <c r="I232" s="6"/>
      <c r="J232" s="6"/>
      <c r="K232" s="6"/>
      <c r="L232" s="6"/>
    </row>
    <row r="233" spans="1:12" ht="12.75">
      <c r="A233" s="34"/>
      <c r="B233" s="34"/>
      <c r="C233" s="371"/>
      <c r="D233" s="6"/>
      <c r="E233" s="6"/>
      <c r="F233" s="7"/>
      <c r="G233" s="7"/>
      <c r="H233" s="6"/>
      <c r="I233" s="6"/>
      <c r="J233" s="6"/>
      <c r="K233" s="6"/>
      <c r="L233" s="6"/>
    </row>
    <row r="234" spans="1:12" ht="12.75">
      <c r="A234" s="34"/>
      <c r="B234" s="34"/>
      <c r="C234" s="371"/>
      <c r="D234" s="6"/>
      <c r="E234" s="6"/>
      <c r="F234" s="7"/>
      <c r="G234" s="7"/>
      <c r="H234" s="6"/>
      <c r="I234" s="6"/>
      <c r="J234" s="6"/>
      <c r="K234" s="6"/>
      <c r="L234" s="6"/>
    </row>
    <row r="235" spans="1:12" ht="12.75">
      <c r="A235" s="34"/>
      <c r="B235" s="34"/>
      <c r="C235" s="371"/>
      <c r="D235" s="6"/>
      <c r="E235" s="6"/>
      <c r="F235" s="7"/>
      <c r="G235" s="7"/>
      <c r="H235" s="6"/>
      <c r="I235" s="6"/>
      <c r="J235" s="6"/>
      <c r="K235" s="6"/>
      <c r="L235" s="6"/>
    </row>
    <row r="236" spans="1:12" ht="12.75">
      <c r="A236" s="34"/>
      <c r="B236" s="34"/>
      <c r="C236" s="371"/>
      <c r="D236" s="6"/>
      <c r="E236" s="6"/>
      <c r="F236" s="7"/>
      <c r="G236" s="7"/>
      <c r="H236" s="6"/>
      <c r="I236" s="6"/>
      <c r="J236" s="6"/>
      <c r="K236" s="6"/>
      <c r="L236" s="6"/>
    </row>
    <row r="237" spans="1:12" ht="12.75">
      <c r="A237" s="34"/>
      <c r="B237" s="34"/>
      <c r="C237" s="371"/>
      <c r="D237" s="6"/>
      <c r="E237" s="6"/>
      <c r="F237" s="7"/>
      <c r="G237" s="7"/>
      <c r="H237" s="6"/>
      <c r="I237" s="6"/>
      <c r="J237" s="6"/>
      <c r="K237" s="6"/>
      <c r="L237" s="6"/>
    </row>
    <row r="238" spans="1:12" ht="12.75">
      <c r="A238" s="34"/>
      <c r="B238" s="34"/>
      <c r="C238" s="371"/>
      <c r="D238" s="6"/>
      <c r="E238" s="6"/>
      <c r="F238" s="7"/>
      <c r="G238" s="7"/>
      <c r="H238" s="6"/>
      <c r="I238" s="6"/>
      <c r="J238" s="6"/>
      <c r="K238" s="6"/>
      <c r="L238" s="6"/>
    </row>
    <row r="239" spans="1:12" ht="12.75">
      <c r="A239" s="34"/>
      <c r="B239" s="34"/>
      <c r="C239" s="371"/>
      <c r="D239" s="6"/>
      <c r="E239" s="6"/>
      <c r="F239" s="7"/>
      <c r="G239" s="7"/>
      <c r="H239" s="6"/>
      <c r="I239" s="6"/>
      <c r="J239" s="6"/>
      <c r="K239" s="6"/>
      <c r="L239" s="6"/>
    </row>
    <row r="240" spans="1:12" ht="12.75">
      <c r="A240" s="34"/>
      <c r="B240" s="34"/>
      <c r="C240" s="371"/>
      <c r="D240" s="6"/>
      <c r="E240" s="6"/>
      <c r="F240" s="7"/>
      <c r="G240" s="7"/>
      <c r="H240" s="6"/>
      <c r="I240" s="6"/>
      <c r="J240" s="6"/>
      <c r="K240" s="6"/>
      <c r="L240" s="6"/>
    </row>
    <row r="241" spans="1:12" ht="12.75">
      <c r="A241" s="34"/>
      <c r="B241" s="34"/>
      <c r="C241" s="371"/>
      <c r="D241" s="6"/>
      <c r="E241" s="6"/>
      <c r="F241" s="7"/>
      <c r="G241" s="7"/>
      <c r="H241" s="6"/>
      <c r="I241" s="6"/>
      <c r="J241" s="6"/>
      <c r="K241" s="6"/>
      <c r="L241" s="6"/>
    </row>
    <row r="242" spans="1:12" ht="12.75">
      <c r="A242" s="34"/>
      <c r="B242" s="34"/>
      <c r="C242" s="371"/>
      <c r="D242" s="6"/>
      <c r="E242" s="6"/>
      <c r="F242" s="7"/>
      <c r="G242" s="7"/>
      <c r="H242" s="6"/>
      <c r="I242" s="6"/>
      <c r="J242" s="6"/>
      <c r="K242" s="6"/>
      <c r="L242" s="6"/>
    </row>
    <row r="243" spans="1:12" ht="12.75">
      <c r="A243" s="34"/>
      <c r="B243" s="34"/>
      <c r="C243" s="371"/>
      <c r="D243" s="6"/>
      <c r="E243" s="6"/>
      <c r="F243" s="7"/>
      <c r="G243" s="7"/>
      <c r="H243" s="6"/>
      <c r="I243" s="6"/>
      <c r="J243" s="6"/>
      <c r="K243" s="6"/>
      <c r="L243" s="6"/>
    </row>
    <row r="244" spans="1:12" ht="12.75">
      <c r="A244" s="34"/>
      <c r="B244" s="34"/>
      <c r="C244" s="371"/>
      <c r="D244" s="6"/>
      <c r="E244" s="6"/>
      <c r="F244" s="7"/>
      <c r="G244" s="7"/>
      <c r="H244" s="6"/>
      <c r="I244" s="6"/>
      <c r="J244" s="6"/>
      <c r="K244" s="6"/>
      <c r="L244" s="6"/>
    </row>
    <row r="245" spans="1:12" ht="12.75">
      <c r="A245" s="34"/>
      <c r="B245" s="34"/>
      <c r="C245" s="371"/>
      <c r="D245" s="6"/>
      <c r="E245" s="6"/>
      <c r="F245" s="7"/>
      <c r="G245" s="7"/>
      <c r="H245" s="6"/>
      <c r="I245" s="6"/>
      <c r="J245" s="6"/>
      <c r="K245" s="6"/>
      <c r="L245" s="6"/>
    </row>
    <row r="246" spans="1:12" ht="12.75">
      <c r="A246" s="34"/>
      <c r="B246" s="34"/>
      <c r="C246" s="371"/>
      <c r="D246" s="6"/>
      <c r="E246" s="6"/>
      <c r="F246" s="7"/>
      <c r="G246" s="7"/>
      <c r="H246" s="6"/>
      <c r="I246" s="6"/>
      <c r="J246" s="6"/>
      <c r="K246" s="6"/>
      <c r="L246" s="6"/>
    </row>
    <row r="247" spans="1:12" ht="12.75">
      <c r="A247" s="34"/>
      <c r="B247" s="34"/>
      <c r="C247" s="371"/>
      <c r="D247" s="6"/>
      <c r="E247" s="6"/>
      <c r="F247" s="7"/>
      <c r="G247" s="7"/>
      <c r="H247" s="6"/>
      <c r="I247" s="6"/>
      <c r="J247" s="6"/>
      <c r="K247" s="6"/>
      <c r="L247" s="6"/>
    </row>
    <row r="248" spans="1:12" ht="12.75">
      <c r="A248" s="34"/>
      <c r="B248" s="34"/>
      <c r="C248" s="371"/>
      <c r="D248" s="6"/>
      <c r="E248" s="6"/>
      <c r="F248" s="7"/>
      <c r="G248" s="7"/>
      <c r="H248" s="6"/>
      <c r="I248" s="6"/>
      <c r="J248" s="6"/>
      <c r="K248" s="6"/>
      <c r="L248" s="6"/>
    </row>
    <row r="249" spans="1:12" ht="12.75">
      <c r="A249" s="34"/>
      <c r="B249" s="34"/>
      <c r="C249" s="371"/>
      <c r="D249" s="6"/>
      <c r="E249" s="6"/>
      <c r="F249" s="7"/>
      <c r="G249" s="7"/>
      <c r="H249" s="6"/>
      <c r="I249" s="6"/>
      <c r="J249" s="6"/>
      <c r="K249" s="6"/>
      <c r="L249" s="6"/>
    </row>
    <row r="250" spans="1:12" ht="12.75">
      <c r="A250" s="34"/>
      <c r="B250" s="34"/>
      <c r="C250" s="371"/>
      <c r="D250" s="6"/>
      <c r="E250" s="6"/>
      <c r="F250" s="7"/>
      <c r="G250" s="7"/>
      <c r="H250" s="6"/>
      <c r="I250" s="6"/>
      <c r="J250" s="6"/>
      <c r="K250" s="6"/>
      <c r="L250" s="6"/>
    </row>
    <row r="251" spans="1:12" ht="12.75">
      <c r="A251" s="34"/>
      <c r="B251" s="34"/>
      <c r="C251" s="371"/>
      <c r="D251" s="6"/>
      <c r="E251" s="6"/>
      <c r="F251" s="7"/>
      <c r="G251" s="7"/>
      <c r="H251" s="6"/>
      <c r="I251" s="6"/>
      <c r="J251" s="6"/>
      <c r="K251" s="6"/>
      <c r="L251" s="6"/>
    </row>
    <row r="252" spans="1:12" ht="12.75">
      <c r="A252" s="34"/>
      <c r="B252" s="34"/>
      <c r="C252" s="371"/>
      <c r="D252" s="6"/>
      <c r="E252" s="6"/>
      <c r="F252" s="7"/>
      <c r="G252" s="7"/>
      <c r="H252" s="6"/>
      <c r="I252" s="6"/>
      <c r="J252" s="6"/>
      <c r="K252" s="6"/>
      <c r="L252" s="6"/>
    </row>
    <row r="253" spans="1:12" ht="12.75">
      <c r="A253" s="34"/>
      <c r="B253" s="34"/>
      <c r="C253" s="371"/>
      <c r="D253" s="6"/>
      <c r="E253" s="6"/>
      <c r="F253" s="7"/>
      <c r="G253" s="7"/>
      <c r="H253" s="6"/>
      <c r="I253" s="6"/>
      <c r="J253" s="6"/>
      <c r="K253" s="6"/>
      <c r="L253" s="6"/>
    </row>
    <row r="254" spans="1:12" ht="12.75">
      <c r="A254" s="34"/>
      <c r="B254" s="34"/>
      <c r="C254" s="371"/>
      <c r="D254" s="6"/>
      <c r="E254" s="6"/>
      <c r="F254" s="7"/>
      <c r="G254" s="7"/>
      <c r="H254" s="6"/>
      <c r="I254" s="6"/>
      <c r="J254" s="6"/>
      <c r="K254" s="6"/>
      <c r="L254" s="6"/>
    </row>
    <row r="255" spans="1:12" ht="12.75">
      <c r="A255" s="34"/>
      <c r="B255" s="34"/>
      <c r="C255" s="371"/>
      <c r="D255" s="6"/>
      <c r="E255" s="6"/>
      <c r="F255" s="7"/>
      <c r="G255" s="7"/>
      <c r="H255" s="6"/>
      <c r="I255" s="6"/>
      <c r="J255" s="6"/>
      <c r="K255" s="6"/>
      <c r="L255" s="6"/>
    </row>
    <row r="256" spans="1:12" ht="12.75">
      <c r="A256" s="34"/>
      <c r="B256" s="34"/>
      <c r="C256" s="371"/>
      <c r="D256" s="6"/>
      <c r="E256" s="6"/>
      <c r="F256" s="7"/>
      <c r="G256" s="7"/>
      <c r="H256" s="6"/>
      <c r="I256" s="6"/>
      <c r="J256" s="6"/>
      <c r="K256" s="6"/>
      <c r="L256" s="6"/>
    </row>
    <row r="257" spans="1:12" ht="12.75">
      <c r="A257" s="34"/>
      <c r="B257" s="34"/>
      <c r="C257" s="371"/>
      <c r="D257" s="6"/>
      <c r="E257" s="6"/>
      <c r="F257" s="7"/>
      <c r="G257" s="7"/>
      <c r="H257" s="6"/>
      <c r="I257" s="6"/>
      <c r="J257" s="6"/>
      <c r="K257" s="6"/>
      <c r="L257" s="6"/>
    </row>
    <row r="258" spans="1:12" ht="12.75">
      <c r="A258" s="34"/>
      <c r="B258" s="34"/>
      <c r="C258" s="371"/>
      <c r="D258" s="6"/>
      <c r="E258" s="6"/>
      <c r="F258" s="7"/>
      <c r="G258" s="7"/>
      <c r="H258" s="6"/>
      <c r="I258" s="6"/>
      <c r="J258" s="6"/>
      <c r="K258" s="6"/>
      <c r="L258" s="6"/>
    </row>
    <row r="259" spans="1:12" ht="12.75">
      <c r="A259" s="34"/>
      <c r="B259" s="34"/>
      <c r="C259" s="371"/>
      <c r="D259" s="6"/>
      <c r="E259" s="6"/>
      <c r="F259" s="7"/>
      <c r="G259" s="7"/>
      <c r="H259" s="6"/>
      <c r="I259" s="6"/>
      <c r="J259" s="6"/>
      <c r="K259" s="6"/>
      <c r="L259" s="6"/>
    </row>
    <row r="260" spans="1:12" ht="12.75">
      <c r="A260" s="34"/>
      <c r="B260" s="34"/>
      <c r="C260" s="371"/>
      <c r="D260" s="6"/>
      <c r="E260" s="6"/>
      <c r="F260" s="7"/>
      <c r="G260" s="7"/>
      <c r="H260" s="6"/>
      <c r="I260" s="6"/>
      <c r="J260" s="6"/>
      <c r="K260" s="6"/>
      <c r="L260" s="6"/>
    </row>
    <row r="261" spans="1:12" ht="12.75">
      <c r="A261" s="34"/>
      <c r="B261" s="34"/>
      <c r="C261" s="371"/>
      <c r="D261" s="6"/>
      <c r="E261" s="6"/>
      <c r="F261" s="7"/>
      <c r="G261" s="7"/>
      <c r="H261" s="6"/>
      <c r="I261" s="6"/>
      <c r="J261" s="6"/>
      <c r="K261" s="6"/>
      <c r="L261" s="6"/>
    </row>
    <row r="262" spans="1:12" ht="12.75">
      <c r="A262" s="34"/>
      <c r="B262" s="34"/>
      <c r="C262" s="371"/>
      <c r="D262" s="6"/>
      <c r="E262" s="6"/>
      <c r="F262" s="7"/>
      <c r="G262" s="7"/>
      <c r="H262" s="6"/>
      <c r="I262" s="6"/>
      <c r="J262" s="6"/>
      <c r="K262" s="6"/>
      <c r="L262" s="6"/>
    </row>
    <row r="263" spans="1:12" ht="12.75">
      <c r="A263" s="34"/>
      <c r="B263" s="34"/>
      <c r="C263" s="371"/>
      <c r="D263" s="6"/>
      <c r="E263" s="6"/>
      <c r="F263" s="7"/>
      <c r="G263" s="7"/>
      <c r="H263" s="6"/>
      <c r="I263" s="6"/>
      <c r="J263" s="6"/>
      <c r="K263" s="6"/>
      <c r="L263" s="6"/>
    </row>
    <row r="264" spans="1:12" ht="12.75">
      <c r="A264" s="34"/>
      <c r="B264" s="34"/>
      <c r="C264" s="371"/>
      <c r="D264" s="6"/>
      <c r="E264" s="6"/>
      <c r="F264" s="7"/>
      <c r="G264" s="7"/>
      <c r="H264" s="6"/>
      <c r="I264" s="6"/>
      <c r="J264" s="6"/>
      <c r="K264" s="6"/>
      <c r="L264" s="6"/>
    </row>
    <row r="265" spans="1:12" ht="12.75">
      <c r="A265" s="34"/>
      <c r="B265" s="34"/>
      <c r="C265" s="371"/>
      <c r="D265" s="6"/>
      <c r="E265" s="6"/>
      <c r="F265" s="7"/>
      <c r="G265" s="7"/>
      <c r="H265" s="6"/>
      <c r="I265" s="6"/>
      <c r="J265" s="6"/>
      <c r="K265" s="6"/>
      <c r="L265" s="6"/>
    </row>
    <row r="266" spans="1:12" ht="12.75">
      <c r="A266" s="34"/>
      <c r="B266" s="34"/>
      <c r="C266" s="371"/>
      <c r="D266" s="6"/>
      <c r="E266" s="6"/>
      <c r="F266" s="7"/>
      <c r="G266" s="7"/>
      <c r="H266" s="6"/>
      <c r="I266" s="6"/>
      <c r="J266" s="6"/>
      <c r="K266" s="6"/>
      <c r="L266" s="6"/>
    </row>
    <row r="267" spans="1:12" ht="12.75">
      <c r="A267" s="34"/>
      <c r="B267" s="34"/>
      <c r="C267" s="371"/>
      <c r="D267" s="6"/>
      <c r="E267" s="6"/>
      <c r="F267" s="7"/>
      <c r="G267" s="7"/>
      <c r="H267" s="6"/>
      <c r="I267" s="6"/>
      <c r="J267" s="6"/>
      <c r="K267" s="6"/>
      <c r="L267" s="6"/>
    </row>
    <row r="268" spans="1:12" ht="12.75">
      <c r="A268" s="34"/>
      <c r="B268" s="34"/>
      <c r="C268" s="371"/>
      <c r="D268" s="6"/>
      <c r="E268" s="6"/>
      <c r="F268" s="7"/>
      <c r="G268" s="7"/>
      <c r="H268" s="6"/>
      <c r="I268" s="6"/>
      <c r="J268" s="6"/>
      <c r="K268" s="6"/>
      <c r="L268" s="6"/>
    </row>
    <row r="269" spans="1:12" ht="12.75">
      <c r="A269" s="34"/>
      <c r="B269" s="34"/>
      <c r="C269" s="371"/>
      <c r="D269" s="6"/>
      <c r="E269" s="6"/>
      <c r="F269" s="7"/>
      <c r="G269" s="7"/>
      <c r="H269" s="6"/>
      <c r="I269" s="6"/>
      <c r="J269" s="6"/>
      <c r="K269" s="6"/>
      <c r="L269" s="6"/>
    </row>
    <row r="270" spans="1:12" ht="12.75">
      <c r="A270" s="34"/>
      <c r="B270" s="34"/>
      <c r="C270" s="371"/>
      <c r="D270" s="6"/>
      <c r="E270" s="6"/>
      <c r="F270" s="7"/>
      <c r="G270" s="7"/>
      <c r="H270" s="6"/>
      <c r="I270" s="6"/>
      <c r="J270" s="6"/>
      <c r="K270" s="6"/>
      <c r="L270" s="6"/>
    </row>
    <row r="271" spans="1:12" ht="12.75">
      <c r="A271" s="34"/>
      <c r="B271" s="34"/>
      <c r="C271" s="371"/>
      <c r="D271" s="6"/>
      <c r="E271" s="6"/>
      <c r="F271" s="7"/>
      <c r="G271" s="7"/>
      <c r="H271" s="6"/>
      <c r="I271" s="6"/>
      <c r="J271" s="6"/>
      <c r="K271" s="6"/>
      <c r="L271" s="6"/>
    </row>
    <row r="272" spans="1:12" ht="12.75">
      <c r="A272" s="34"/>
      <c r="B272" s="34"/>
      <c r="C272" s="371"/>
      <c r="D272" s="6"/>
      <c r="E272" s="6"/>
      <c r="F272" s="7"/>
      <c r="G272" s="7"/>
      <c r="H272" s="6"/>
      <c r="I272" s="6"/>
      <c r="J272" s="6"/>
      <c r="K272" s="6"/>
      <c r="L272" s="6"/>
    </row>
    <row r="273" spans="1:12" ht="12.75">
      <c r="A273" s="34"/>
      <c r="B273" s="34"/>
      <c r="C273" s="371"/>
      <c r="D273" s="6"/>
      <c r="E273" s="6"/>
      <c r="F273" s="7"/>
      <c r="G273" s="7"/>
      <c r="H273" s="6"/>
      <c r="I273" s="6"/>
      <c r="J273" s="6"/>
      <c r="K273" s="6"/>
      <c r="L273" s="6"/>
    </row>
    <row r="274" spans="1:12" ht="12.75">
      <c r="A274" s="34"/>
      <c r="B274" s="34"/>
      <c r="C274" s="371"/>
      <c r="D274" s="6"/>
      <c r="E274" s="6"/>
      <c r="F274" s="7"/>
      <c r="G274" s="7"/>
      <c r="H274" s="6"/>
      <c r="I274" s="6"/>
      <c r="J274" s="6"/>
      <c r="K274" s="6"/>
      <c r="L274" s="6"/>
    </row>
    <row r="275" spans="1:12" ht="12.75">
      <c r="A275" s="34"/>
      <c r="B275" s="34"/>
      <c r="C275" s="371"/>
      <c r="D275" s="6"/>
      <c r="E275" s="6"/>
      <c r="F275" s="7"/>
      <c r="G275" s="7"/>
      <c r="H275" s="6"/>
      <c r="I275" s="6"/>
      <c r="J275" s="6"/>
      <c r="K275" s="6"/>
      <c r="L275" s="6"/>
    </row>
    <row r="276" spans="1:12" ht="12.75">
      <c r="A276" s="34"/>
      <c r="B276" s="34"/>
      <c r="C276" s="371"/>
      <c r="D276" s="6"/>
      <c r="E276" s="6"/>
      <c r="F276" s="7"/>
      <c r="G276" s="7"/>
      <c r="H276" s="6"/>
      <c r="I276" s="6"/>
      <c r="J276" s="6"/>
      <c r="K276" s="6"/>
      <c r="L276" s="6"/>
    </row>
    <row r="277" spans="1:12" ht="12.75">
      <c r="A277" s="34"/>
      <c r="B277" s="34"/>
      <c r="C277" s="371"/>
      <c r="D277" s="6"/>
      <c r="E277" s="6"/>
      <c r="F277" s="7"/>
      <c r="G277" s="7"/>
      <c r="H277" s="6"/>
      <c r="I277" s="6"/>
      <c r="J277" s="6"/>
      <c r="K277" s="6"/>
      <c r="L277" s="6"/>
    </row>
    <row r="278" spans="1:12" ht="12.75">
      <c r="A278" s="34"/>
      <c r="B278" s="34"/>
      <c r="C278" s="371"/>
      <c r="D278" s="6"/>
      <c r="E278" s="6"/>
      <c r="F278" s="7"/>
      <c r="G278" s="7"/>
      <c r="H278" s="6"/>
      <c r="I278" s="6"/>
      <c r="J278" s="6"/>
      <c r="K278" s="6"/>
      <c r="L278" s="6"/>
    </row>
    <row r="279" spans="1:12" ht="12.75">
      <c r="A279" s="34"/>
      <c r="B279" s="34"/>
      <c r="C279" s="371"/>
      <c r="D279" s="6"/>
      <c r="E279" s="6"/>
      <c r="F279" s="7"/>
      <c r="G279" s="7"/>
      <c r="H279" s="6"/>
      <c r="I279" s="6"/>
      <c r="J279" s="6"/>
      <c r="K279" s="6"/>
      <c r="L279" s="6"/>
    </row>
    <row r="280" spans="1:12" ht="12.75">
      <c r="A280" s="34"/>
      <c r="B280" s="34"/>
      <c r="C280" s="371"/>
      <c r="D280" s="6"/>
      <c r="E280" s="6"/>
      <c r="F280" s="7"/>
      <c r="G280" s="7"/>
      <c r="H280" s="6"/>
      <c r="I280" s="6"/>
      <c r="J280" s="6"/>
      <c r="K280" s="6"/>
      <c r="L280" s="6"/>
    </row>
    <row r="281" spans="1:12" ht="12.75">
      <c r="A281" s="34"/>
      <c r="B281" s="34"/>
      <c r="C281" s="371"/>
      <c r="D281" s="6"/>
      <c r="E281" s="6"/>
      <c r="F281" s="7"/>
      <c r="G281" s="7"/>
      <c r="H281" s="6"/>
      <c r="I281" s="6"/>
      <c r="J281" s="6"/>
      <c r="K281" s="6"/>
      <c r="L281" s="6"/>
    </row>
    <row r="282" spans="1:12" ht="12.75">
      <c r="A282" s="34"/>
      <c r="B282" s="34"/>
      <c r="C282" s="371"/>
      <c r="D282" s="6"/>
      <c r="E282" s="6"/>
      <c r="F282" s="7"/>
      <c r="G282" s="7"/>
      <c r="H282" s="6"/>
      <c r="I282" s="6"/>
      <c r="J282" s="6"/>
      <c r="K282" s="6"/>
      <c r="L282" s="6"/>
    </row>
    <row r="283" spans="1:12" ht="12.75">
      <c r="A283" s="34"/>
      <c r="B283" s="34"/>
      <c r="C283" s="371"/>
      <c r="D283" s="6"/>
      <c r="E283" s="6"/>
      <c r="F283" s="7"/>
      <c r="G283" s="7"/>
      <c r="H283" s="6"/>
      <c r="I283" s="6"/>
      <c r="J283" s="6"/>
      <c r="K283" s="6"/>
      <c r="L283" s="6"/>
    </row>
    <row r="284" spans="1:12" ht="12.75">
      <c r="A284" s="34"/>
      <c r="B284" s="34"/>
      <c r="C284" s="371"/>
      <c r="D284" s="6"/>
      <c r="E284" s="6"/>
      <c r="F284" s="7"/>
      <c r="G284" s="7"/>
      <c r="H284" s="6"/>
      <c r="I284" s="6"/>
      <c r="J284" s="6"/>
      <c r="K284" s="6"/>
      <c r="L284" s="6"/>
    </row>
    <row r="285" spans="1:12" ht="12.75">
      <c r="A285" s="34"/>
      <c r="B285" s="34"/>
      <c r="C285" s="371"/>
      <c r="D285" s="6"/>
      <c r="E285" s="6"/>
      <c r="F285" s="7"/>
      <c r="G285" s="7"/>
      <c r="H285" s="6"/>
      <c r="I285" s="6"/>
      <c r="J285" s="6"/>
      <c r="K285" s="6"/>
      <c r="L285" s="6"/>
    </row>
    <row r="286" spans="1:12" ht="12.75">
      <c r="A286" s="34"/>
      <c r="B286" s="34"/>
      <c r="C286" s="371"/>
      <c r="D286" s="6"/>
      <c r="E286" s="6"/>
      <c r="F286" s="7"/>
      <c r="G286" s="7"/>
      <c r="H286" s="6"/>
      <c r="I286" s="6"/>
      <c r="J286" s="6"/>
      <c r="K286" s="6"/>
      <c r="L286" s="6"/>
    </row>
    <row r="287" spans="1:12" ht="12.75">
      <c r="A287" s="34"/>
      <c r="B287" s="34"/>
      <c r="C287" s="371"/>
      <c r="D287" s="6"/>
      <c r="E287" s="6"/>
      <c r="F287" s="7"/>
      <c r="G287" s="7"/>
      <c r="H287" s="6"/>
      <c r="I287" s="6"/>
      <c r="J287" s="6"/>
      <c r="K287" s="6"/>
      <c r="L287" s="6"/>
    </row>
    <row r="288" spans="1:12" ht="12.75">
      <c r="A288" s="34"/>
      <c r="B288" s="34"/>
      <c r="C288" s="371"/>
      <c r="D288" s="6"/>
      <c r="E288" s="6"/>
      <c r="F288" s="7"/>
      <c r="G288" s="7"/>
      <c r="H288" s="6"/>
      <c r="I288" s="6"/>
      <c r="J288" s="6"/>
      <c r="K288" s="6"/>
      <c r="L288" s="6"/>
    </row>
    <row r="289" spans="1:12" ht="12.75">
      <c r="A289" s="34"/>
      <c r="B289" s="34"/>
      <c r="C289" s="371"/>
      <c r="D289" s="6"/>
      <c r="E289" s="6"/>
      <c r="F289" s="7"/>
      <c r="G289" s="7"/>
      <c r="H289" s="6"/>
      <c r="I289" s="6"/>
      <c r="J289" s="6"/>
      <c r="K289" s="6"/>
      <c r="L289" s="6"/>
    </row>
    <row r="290" spans="1:12" ht="12.75">
      <c r="A290" s="34"/>
      <c r="B290" s="34"/>
      <c r="C290" s="371"/>
      <c r="D290" s="6"/>
      <c r="E290" s="6"/>
      <c r="F290" s="7"/>
      <c r="G290" s="7"/>
      <c r="H290" s="6"/>
      <c r="I290" s="6"/>
      <c r="J290" s="6"/>
      <c r="K290" s="6"/>
      <c r="L290" s="6"/>
    </row>
    <row r="291" spans="1:12" ht="12.75">
      <c r="A291" s="34"/>
      <c r="B291" s="34"/>
      <c r="C291" s="371"/>
      <c r="D291" s="6"/>
      <c r="E291" s="6"/>
      <c r="F291" s="7"/>
      <c r="G291" s="7"/>
      <c r="H291" s="6"/>
      <c r="I291" s="6"/>
      <c r="J291" s="6"/>
      <c r="K291" s="6"/>
      <c r="L291" s="6"/>
    </row>
    <row r="292" spans="1:12" ht="12.75">
      <c r="A292" s="34"/>
      <c r="B292" s="34"/>
      <c r="C292" s="371"/>
      <c r="D292" s="6"/>
      <c r="E292" s="6"/>
      <c r="F292" s="7"/>
      <c r="G292" s="7"/>
      <c r="H292" s="6"/>
      <c r="I292" s="6"/>
      <c r="J292" s="6"/>
      <c r="K292" s="6"/>
      <c r="L292" s="6"/>
    </row>
    <row r="293" spans="1:12" ht="12.75">
      <c r="A293" s="34"/>
      <c r="B293" s="34"/>
      <c r="C293" s="371"/>
      <c r="D293" s="6"/>
      <c r="E293" s="6"/>
      <c r="F293" s="7"/>
      <c r="G293" s="7"/>
      <c r="H293" s="6"/>
      <c r="I293" s="6"/>
      <c r="J293" s="6"/>
      <c r="K293" s="6"/>
      <c r="L293" s="6"/>
    </row>
    <row r="294" spans="1:12" ht="12.75">
      <c r="A294" s="34"/>
      <c r="B294" s="34"/>
      <c r="C294" s="371"/>
      <c r="D294" s="6"/>
      <c r="E294" s="6"/>
      <c r="F294" s="7"/>
      <c r="G294" s="7"/>
      <c r="H294" s="6"/>
      <c r="I294" s="6"/>
      <c r="J294" s="6"/>
      <c r="K294" s="6"/>
      <c r="L294" s="6"/>
    </row>
    <row r="295" spans="1:12" ht="12.75">
      <c r="A295" s="34"/>
      <c r="B295" s="34"/>
      <c r="C295" s="371"/>
      <c r="D295" s="6"/>
      <c r="E295" s="6"/>
      <c r="F295" s="7"/>
      <c r="G295" s="7"/>
      <c r="H295" s="6"/>
      <c r="I295" s="6"/>
      <c r="J295" s="6"/>
      <c r="K295" s="6"/>
      <c r="L295" s="6"/>
    </row>
    <row r="296" spans="1:12" ht="12.75">
      <c r="A296" s="34"/>
      <c r="B296" s="34"/>
      <c r="C296" s="371"/>
      <c r="D296" s="6"/>
      <c r="E296" s="6"/>
      <c r="F296" s="7"/>
      <c r="G296" s="7"/>
      <c r="H296" s="6"/>
      <c r="I296" s="6"/>
      <c r="J296" s="6"/>
      <c r="K296" s="6"/>
      <c r="L296" s="6"/>
    </row>
    <row r="297" spans="1:12" ht="12.75">
      <c r="A297" s="34"/>
      <c r="B297" s="34"/>
      <c r="C297" s="371"/>
      <c r="D297" s="6"/>
      <c r="E297" s="6"/>
      <c r="F297" s="7"/>
      <c r="G297" s="7"/>
      <c r="H297" s="6"/>
      <c r="I297" s="6"/>
      <c r="J297" s="6"/>
      <c r="K297" s="6"/>
      <c r="L297" s="6"/>
    </row>
    <row r="298" spans="1:12" ht="12.75">
      <c r="A298" s="34"/>
      <c r="B298" s="34"/>
      <c r="C298" s="371"/>
      <c r="D298" s="6"/>
      <c r="E298" s="6"/>
      <c r="F298" s="7"/>
      <c r="G298" s="7"/>
      <c r="H298" s="6"/>
      <c r="I298" s="6"/>
      <c r="J298" s="6"/>
      <c r="K298" s="6"/>
      <c r="L298" s="6"/>
    </row>
    <row r="299" spans="1:12" ht="12.75">
      <c r="A299" s="34"/>
      <c r="B299" s="34"/>
      <c r="C299" s="371"/>
      <c r="D299" s="6"/>
      <c r="E299" s="6"/>
      <c r="F299" s="7"/>
      <c r="G299" s="7"/>
      <c r="H299" s="6"/>
      <c r="I299" s="6"/>
      <c r="J299" s="6"/>
      <c r="K299" s="6"/>
      <c r="L299" s="6"/>
    </row>
    <row r="300" spans="1:12" ht="12.75">
      <c r="A300" s="34"/>
      <c r="B300" s="34"/>
      <c r="C300" s="371"/>
      <c r="D300" s="6"/>
      <c r="E300" s="6"/>
      <c r="F300" s="7"/>
      <c r="G300" s="7"/>
      <c r="H300" s="6"/>
      <c r="I300" s="6"/>
      <c r="J300" s="6"/>
      <c r="K300" s="6"/>
      <c r="L300" s="6"/>
    </row>
    <row r="301" spans="1:12" ht="12.75">
      <c r="A301" s="34"/>
      <c r="B301" s="34"/>
      <c r="C301" s="371"/>
      <c r="D301" s="6"/>
      <c r="E301" s="6"/>
      <c r="F301" s="7"/>
      <c r="G301" s="7"/>
      <c r="H301" s="6"/>
      <c r="I301" s="6"/>
      <c r="J301" s="6"/>
      <c r="K301" s="6"/>
      <c r="L301" s="6"/>
    </row>
    <row r="302" spans="1:12" ht="12.75">
      <c r="A302" s="34"/>
      <c r="B302" s="34"/>
      <c r="C302" s="371"/>
      <c r="D302" s="6"/>
      <c r="E302" s="6"/>
      <c r="F302" s="7"/>
      <c r="G302" s="7"/>
      <c r="H302" s="6"/>
      <c r="I302" s="6"/>
      <c r="J302" s="6"/>
      <c r="K302" s="6"/>
      <c r="L302" s="6"/>
    </row>
    <row r="303" spans="1:12" ht="12.75">
      <c r="A303" s="34"/>
      <c r="B303" s="34"/>
      <c r="C303" s="371"/>
      <c r="D303" s="6"/>
      <c r="E303" s="6"/>
      <c r="F303" s="7"/>
      <c r="G303" s="7"/>
      <c r="H303" s="6"/>
      <c r="I303" s="6"/>
      <c r="J303" s="6"/>
      <c r="K303" s="6"/>
      <c r="L303" s="6"/>
    </row>
    <row r="304" spans="1:12" ht="12.75">
      <c r="A304" s="34"/>
      <c r="B304" s="34"/>
      <c r="C304" s="371"/>
      <c r="D304" s="6"/>
      <c r="E304" s="6"/>
      <c r="F304" s="7"/>
      <c r="G304" s="7"/>
      <c r="H304" s="6"/>
      <c r="I304" s="6"/>
      <c r="J304" s="6"/>
      <c r="K304" s="6"/>
      <c r="L304" s="6"/>
    </row>
    <row r="305" spans="1:12" ht="12.75">
      <c r="A305" s="34"/>
      <c r="B305" s="34"/>
      <c r="C305" s="371"/>
      <c r="D305" s="6"/>
      <c r="E305" s="6"/>
      <c r="F305" s="7"/>
      <c r="G305" s="7"/>
      <c r="H305" s="6"/>
      <c r="I305" s="6"/>
      <c r="J305" s="6"/>
      <c r="K305" s="6"/>
      <c r="L305" s="6"/>
    </row>
    <row r="306" spans="1:12" ht="12.75">
      <c r="A306" s="34"/>
      <c r="B306" s="34"/>
      <c r="C306" s="371"/>
      <c r="D306" s="6"/>
      <c r="E306" s="6"/>
      <c r="F306" s="7"/>
      <c r="G306" s="7"/>
      <c r="H306" s="6"/>
      <c r="I306" s="6"/>
      <c r="J306" s="6"/>
      <c r="K306" s="6"/>
      <c r="L306" s="6"/>
    </row>
    <row r="307" spans="1:12" ht="12.75">
      <c r="A307" s="34"/>
      <c r="B307" s="34"/>
      <c r="C307" s="371"/>
      <c r="D307" s="6"/>
      <c r="E307" s="6"/>
      <c r="F307" s="7"/>
      <c r="G307" s="7"/>
      <c r="H307" s="6"/>
      <c r="I307" s="6"/>
      <c r="J307" s="6"/>
      <c r="K307" s="6"/>
      <c r="L307" s="6"/>
    </row>
    <row r="308" spans="1:12" ht="12.75">
      <c r="A308" s="34"/>
      <c r="B308" s="34"/>
      <c r="C308" s="371"/>
      <c r="D308" s="6"/>
      <c r="E308" s="6"/>
      <c r="F308" s="7"/>
      <c r="G308" s="7"/>
      <c r="H308" s="6"/>
      <c r="I308" s="6"/>
      <c r="J308" s="6"/>
      <c r="K308" s="6"/>
      <c r="L308" s="6"/>
    </row>
    <row r="309" spans="1:12" ht="12.75">
      <c r="A309" s="34"/>
      <c r="B309" s="34"/>
      <c r="C309" s="371"/>
      <c r="D309" s="6"/>
      <c r="E309" s="6"/>
      <c r="F309" s="7"/>
      <c r="G309" s="7"/>
      <c r="H309" s="6"/>
      <c r="I309" s="6"/>
      <c r="J309" s="6"/>
      <c r="K309" s="6"/>
      <c r="L309" s="6"/>
    </row>
    <row r="310" spans="1:12" ht="12.75">
      <c r="A310" s="34"/>
      <c r="B310" s="34"/>
      <c r="C310" s="371"/>
      <c r="D310" s="6"/>
      <c r="E310" s="6"/>
      <c r="F310" s="7"/>
      <c r="G310" s="7"/>
      <c r="H310" s="6"/>
      <c r="I310" s="6"/>
      <c r="J310" s="6"/>
      <c r="K310" s="6"/>
      <c r="L310" s="6"/>
    </row>
    <row r="311" spans="1:12" ht="12.75">
      <c r="A311" s="34"/>
      <c r="B311" s="34"/>
      <c r="C311" s="371"/>
      <c r="D311" s="6"/>
      <c r="E311" s="6"/>
      <c r="F311" s="7"/>
      <c r="G311" s="7"/>
      <c r="H311" s="6"/>
      <c r="I311" s="6"/>
      <c r="J311" s="6"/>
      <c r="K311" s="6"/>
      <c r="L311" s="6"/>
    </row>
    <row r="312" spans="1:12" ht="12.75">
      <c r="A312" s="34"/>
      <c r="B312" s="34"/>
      <c r="C312" s="371"/>
      <c r="D312" s="6"/>
      <c r="E312" s="6"/>
      <c r="F312" s="7"/>
      <c r="G312" s="7"/>
      <c r="H312" s="6"/>
      <c r="I312" s="6"/>
      <c r="J312" s="6"/>
      <c r="K312" s="6"/>
      <c r="L312" s="6"/>
    </row>
    <row r="313" spans="1:12" ht="12.75">
      <c r="A313" s="34"/>
      <c r="B313" s="34"/>
      <c r="C313" s="371"/>
      <c r="D313" s="6"/>
      <c r="E313" s="6"/>
      <c r="F313" s="7"/>
      <c r="G313" s="7"/>
      <c r="H313" s="6"/>
      <c r="I313" s="6"/>
      <c r="J313" s="6"/>
      <c r="K313" s="6"/>
      <c r="L313" s="6"/>
    </row>
    <row r="314" spans="1:12" ht="12.75">
      <c r="A314" s="34"/>
      <c r="B314" s="34"/>
      <c r="C314" s="371"/>
      <c r="D314" s="6"/>
      <c r="E314" s="6"/>
      <c r="F314" s="7"/>
      <c r="G314" s="7"/>
      <c r="H314" s="6"/>
      <c r="I314" s="6"/>
      <c r="J314" s="6"/>
      <c r="K314" s="6"/>
      <c r="L314" s="6"/>
    </row>
    <row r="315" spans="1:12" ht="12.75">
      <c r="A315" s="34"/>
      <c r="B315" s="34"/>
      <c r="C315" s="371"/>
      <c r="D315" s="6"/>
      <c r="E315" s="6"/>
      <c r="F315" s="7"/>
      <c r="G315" s="7"/>
      <c r="H315" s="6"/>
      <c r="I315" s="6"/>
      <c r="J315" s="6"/>
      <c r="K315" s="6"/>
      <c r="L315" s="6"/>
    </row>
    <row r="316" spans="1:12" ht="12.75">
      <c r="A316" s="34"/>
      <c r="B316" s="34"/>
      <c r="C316" s="371"/>
      <c r="D316" s="6"/>
      <c r="E316" s="6"/>
      <c r="F316" s="7"/>
      <c r="G316" s="7"/>
      <c r="H316" s="6"/>
      <c r="I316" s="6"/>
      <c r="J316" s="6"/>
      <c r="K316" s="6"/>
      <c r="L316" s="6"/>
    </row>
    <row r="317" spans="1:12" ht="12.75">
      <c r="A317" s="34"/>
      <c r="B317" s="34"/>
      <c r="C317" s="371"/>
      <c r="D317" s="6"/>
      <c r="E317" s="6"/>
      <c r="F317" s="7"/>
      <c r="G317" s="7"/>
      <c r="H317" s="6"/>
      <c r="I317" s="6"/>
      <c r="J317" s="6"/>
      <c r="K317" s="6"/>
      <c r="L317" s="6"/>
    </row>
    <row r="318" spans="1:12" ht="12.75">
      <c r="A318" s="34"/>
      <c r="B318" s="34"/>
      <c r="C318" s="371"/>
      <c r="D318" s="6"/>
      <c r="E318" s="6"/>
      <c r="F318" s="7"/>
      <c r="G318" s="7"/>
      <c r="H318" s="6"/>
      <c r="I318" s="6"/>
      <c r="J318" s="6"/>
      <c r="K318" s="6"/>
      <c r="L318" s="6"/>
    </row>
    <row r="319" spans="1:12" ht="12.75">
      <c r="A319" s="34"/>
      <c r="B319" s="34"/>
      <c r="C319" s="371"/>
      <c r="D319" s="6"/>
      <c r="E319" s="6"/>
      <c r="F319" s="7"/>
      <c r="G319" s="7"/>
      <c r="H319" s="6"/>
      <c r="I319" s="6"/>
      <c r="J319" s="6"/>
      <c r="K319" s="6"/>
      <c r="L319" s="6"/>
    </row>
    <row r="320" spans="1:12" ht="12.75">
      <c r="A320" s="34"/>
      <c r="B320" s="34"/>
      <c r="C320" s="371"/>
      <c r="D320" s="6"/>
      <c r="E320" s="6"/>
      <c r="F320" s="7"/>
      <c r="G320" s="7"/>
      <c r="H320" s="6"/>
      <c r="I320" s="6"/>
      <c r="J320" s="6"/>
      <c r="K320" s="6"/>
      <c r="L320" s="6"/>
    </row>
    <row r="321" spans="1:12" ht="12.75">
      <c r="A321" s="34"/>
      <c r="B321" s="34"/>
      <c r="C321" s="371"/>
      <c r="D321" s="6"/>
      <c r="E321" s="6"/>
      <c r="F321" s="7"/>
      <c r="G321" s="7"/>
      <c r="H321" s="6"/>
      <c r="I321" s="6"/>
      <c r="J321" s="6"/>
      <c r="K321" s="6"/>
      <c r="L321" s="6"/>
    </row>
    <row r="322" spans="1:12" ht="12.75">
      <c r="A322" s="34"/>
      <c r="B322" s="34"/>
      <c r="C322" s="371"/>
      <c r="D322" s="6"/>
      <c r="E322" s="6"/>
      <c r="F322" s="7"/>
      <c r="G322" s="7"/>
      <c r="H322" s="6"/>
      <c r="I322" s="6"/>
      <c r="J322" s="6"/>
      <c r="K322" s="6"/>
      <c r="L322" s="6"/>
    </row>
    <row r="323" spans="1:12" ht="12.75">
      <c r="A323" s="34"/>
      <c r="B323" s="34"/>
      <c r="C323" s="371"/>
      <c r="D323" s="6"/>
      <c r="E323" s="6"/>
      <c r="F323" s="7"/>
      <c r="G323" s="7"/>
      <c r="H323" s="6"/>
      <c r="I323" s="6"/>
      <c r="J323" s="6"/>
      <c r="K323" s="6"/>
      <c r="L323" s="6"/>
    </row>
    <row r="324" spans="1:12" ht="12.75">
      <c r="A324" s="34"/>
      <c r="B324" s="34"/>
      <c r="C324" s="371"/>
      <c r="D324" s="6"/>
      <c r="E324" s="6"/>
      <c r="F324" s="7"/>
      <c r="G324" s="7"/>
      <c r="H324" s="6"/>
      <c r="I324" s="6"/>
      <c r="J324" s="6"/>
      <c r="K324" s="6"/>
      <c r="L324" s="6"/>
    </row>
    <row r="325" spans="1:12" ht="12.75">
      <c r="A325" s="34"/>
      <c r="B325" s="34"/>
      <c r="C325" s="371"/>
      <c r="D325" s="6"/>
      <c r="E325" s="6"/>
      <c r="F325" s="7"/>
      <c r="G325" s="7"/>
      <c r="H325" s="6"/>
      <c r="I325" s="6"/>
      <c r="J325" s="6"/>
      <c r="K325" s="6"/>
      <c r="L325" s="6"/>
    </row>
    <row r="326" spans="1:12" ht="12.75">
      <c r="A326" s="34"/>
      <c r="B326" s="34"/>
      <c r="C326" s="371"/>
      <c r="D326" s="6"/>
      <c r="E326" s="6"/>
      <c r="F326" s="7"/>
      <c r="G326" s="7"/>
      <c r="H326" s="6"/>
      <c r="I326" s="6"/>
      <c r="J326" s="6"/>
      <c r="K326" s="6"/>
      <c r="L326" s="6"/>
    </row>
    <row r="327" spans="1:12" ht="12.75">
      <c r="A327" s="34"/>
      <c r="B327" s="34"/>
      <c r="C327" s="371"/>
      <c r="D327" s="6"/>
      <c r="E327" s="6"/>
      <c r="F327" s="7"/>
      <c r="G327" s="7"/>
      <c r="H327" s="6"/>
      <c r="I327" s="6"/>
      <c r="J327" s="6"/>
      <c r="K327" s="6"/>
      <c r="L327" s="6"/>
    </row>
    <row r="328" spans="1:12" ht="12.75">
      <c r="A328" s="34"/>
      <c r="B328" s="34"/>
      <c r="C328" s="371"/>
      <c r="D328" s="6"/>
      <c r="E328" s="6"/>
      <c r="F328" s="7"/>
      <c r="G328" s="7"/>
      <c r="H328" s="6"/>
      <c r="I328" s="6"/>
      <c r="J328" s="6"/>
      <c r="K328" s="6"/>
      <c r="L328" s="6"/>
    </row>
    <row r="329" spans="1:12" ht="12.75">
      <c r="A329" s="34"/>
      <c r="B329" s="34"/>
      <c r="C329" s="371"/>
      <c r="D329" s="6"/>
      <c r="E329" s="6"/>
      <c r="F329" s="7"/>
      <c r="G329" s="7"/>
      <c r="H329" s="6"/>
      <c r="I329" s="6"/>
      <c r="J329" s="6"/>
      <c r="K329" s="6"/>
      <c r="L329" s="6"/>
    </row>
    <row r="330" spans="1:12" ht="12.75">
      <c r="A330" s="34"/>
      <c r="B330" s="34"/>
      <c r="C330" s="371"/>
      <c r="D330" s="6"/>
      <c r="E330" s="6"/>
      <c r="F330" s="7"/>
      <c r="G330" s="7"/>
      <c r="H330" s="6"/>
      <c r="I330" s="6"/>
      <c r="J330" s="6"/>
      <c r="K330" s="6"/>
      <c r="L330" s="6"/>
    </row>
    <row r="331" spans="1:12" ht="12.75">
      <c r="A331" s="34"/>
      <c r="B331" s="34"/>
      <c r="C331" s="371"/>
      <c r="D331" s="6"/>
      <c r="E331" s="6"/>
      <c r="F331" s="7"/>
      <c r="G331" s="7"/>
      <c r="H331" s="6"/>
      <c r="I331" s="6"/>
      <c r="J331" s="6"/>
      <c r="K331" s="6"/>
      <c r="L331" s="6"/>
    </row>
    <row r="332" spans="1:12" ht="12.75">
      <c r="A332" s="34"/>
      <c r="B332" s="34"/>
      <c r="C332" s="371"/>
      <c r="D332" s="6"/>
      <c r="E332" s="6"/>
      <c r="F332" s="7"/>
      <c r="G332" s="7"/>
      <c r="H332" s="6"/>
      <c r="I332" s="6"/>
      <c r="J332" s="6"/>
      <c r="K332" s="6"/>
      <c r="L332" s="6"/>
    </row>
    <row r="333" spans="1:12" ht="12.75">
      <c r="A333" s="34"/>
      <c r="B333" s="34"/>
      <c r="C333" s="371"/>
      <c r="D333" s="6"/>
      <c r="E333" s="6"/>
      <c r="F333" s="7"/>
      <c r="G333" s="7"/>
      <c r="H333" s="6"/>
      <c r="I333" s="6"/>
      <c r="J333" s="6"/>
      <c r="K333" s="6"/>
      <c r="L333" s="6"/>
    </row>
    <row r="334" spans="1:12" ht="12.75">
      <c r="A334" s="34"/>
      <c r="B334" s="34"/>
      <c r="C334" s="371"/>
      <c r="D334" s="6"/>
      <c r="E334" s="6"/>
      <c r="F334" s="7"/>
      <c r="G334" s="7"/>
      <c r="H334" s="6"/>
      <c r="I334" s="6"/>
      <c r="J334" s="6"/>
      <c r="K334" s="6"/>
      <c r="L334" s="6"/>
    </row>
    <row r="335" spans="1:12" ht="12.75">
      <c r="A335" s="34"/>
      <c r="B335" s="34"/>
      <c r="C335" s="371"/>
      <c r="D335" s="6"/>
      <c r="E335" s="6"/>
      <c r="F335" s="7"/>
      <c r="G335" s="7"/>
      <c r="H335" s="6"/>
      <c r="I335" s="6"/>
      <c r="J335" s="6"/>
      <c r="K335" s="6"/>
      <c r="L335" s="6"/>
    </row>
    <row r="336" spans="1:12" ht="12.75">
      <c r="A336" s="34"/>
      <c r="B336" s="34"/>
      <c r="C336" s="371"/>
      <c r="D336" s="6"/>
      <c r="E336" s="6"/>
      <c r="F336" s="7"/>
      <c r="G336" s="7"/>
      <c r="H336" s="6"/>
      <c r="I336" s="6"/>
      <c r="J336" s="6"/>
      <c r="K336" s="6"/>
      <c r="L336" s="6"/>
    </row>
    <row r="337" spans="1:12" ht="12.75">
      <c r="A337" s="34"/>
      <c r="B337" s="34"/>
      <c r="C337" s="371"/>
      <c r="D337" s="6"/>
      <c r="E337" s="6"/>
      <c r="F337" s="7"/>
      <c r="G337" s="7"/>
      <c r="H337" s="6"/>
      <c r="I337" s="6"/>
      <c r="J337" s="6"/>
      <c r="K337" s="6"/>
      <c r="L337" s="6"/>
    </row>
    <row r="338" spans="1:12" ht="12.75">
      <c r="A338" s="34"/>
      <c r="B338" s="34"/>
      <c r="C338" s="371"/>
      <c r="D338" s="6"/>
      <c r="E338" s="6"/>
      <c r="F338" s="7"/>
      <c r="G338" s="7"/>
      <c r="H338" s="6"/>
      <c r="I338" s="6"/>
      <c r="J338" s="6"/>
      <c r="K338" s="6"/>
      <c r="L338" s="6"/>
    </row>
    <row r="339" spans="1:12" ht="12.75">
      <c r="A339" s="34"/>
      <c r="B339" s="34"/>
      <c r="C339" s="371"/>
      <c r="D339" s="6"/>
      <c r="E339" s="6"/>
      <c r="F339" s="7"/>
      <c r="G339" s="7"/>
      <c r="H339" s="6"/>
      <c r="I339" s="6"/>
      <c r="J339" s="6"/>
      <c r="K339" s="6"/>
      <c r="L339" s="6"/>
    </row>
    <row r="340" spans="1:12" ht="12.75">
      <c r="A340" s="34"/>
      <c r="B340" s="34"/>
      <c r="C340" s="371"/>
      <c r="D340" s="6"/>
      <c r="E340" s="6"/>
      <c r="F340" s="7"/>
      <c r="G340" s="7"/>
      <c r="H340" s="6"/>
      <c r="I340" s="6"/>
      <c r="J340" s="6"/>
      <c r="K340" s="6"/>
      <c r="L340" s="6"/>
    </row>
    <row r="341" spans="1:12" ht="12.75">
      <c r="A341" s="34"/>
      <c r="B341" s="34"/>
      <c r="C341" s="371"/>
      <c r="D341" s="6"/>
      <c r="E341" s="6"/>
      <c r="F341" s="7"/>
      <c r="G341" s="7"/>
      <c r="H341" s="6"/>
      <c r="I341" s="6"/>
      <c r="J341" s="6"/>
      <c r="K341" s="6"/>
      <c r="L341" s="6"/>
    </row>
    <row r="342" spans="1:12" ht="12.75">
      <c r="A342" s="34"/>
      <c r="B342" s="34"/>
      <c r="C342" s="371"/>
      <c r="D342" s="6"/>
      <c r="E342" s="6"/>
      <c r="F342" s="7"/>
      <c r="G342" s="7"/>
      <c r="H342" s="6"/>
      <c r="I342" s="6"/>
      <c r="J342" s="6"/>
      <c r="K342" s="6"/>
      <c r="L342" s="6"/>
    </row>
    <row r="343" spans="1:12" ht="12.75">
      <c r="A343" s="34"/>
      <c r="B343" s="34"/>
      <c r="C343" s="371"/>
      <c r="D343" s="6"/>
      <c r="E343" s="6"/>
      <c r="F343" s="7"/>
      <c r="G343" s="7"/>
      <c r="H343" s="6"/>
      <c r="I343" s="6"/>
      <c r="J343" s="6"/>
      <c r="K343" s="6"/>
      <c r="L343" s="6"/>
    </row>
    <row r="344" spans="1:12" ht="12.75">
      <c r="A344" s="34"/>
      <c r="B344" s="34"/>
      <c r="C344" s="371"/>
      <c r="D344" s="6"/>
      <c r="E344" s="6"/>
      <c r="F344" s="7"/>
      <c r="G344" s="7"/>
      <c r="H344" s="6"/>
      <c r="I344" s="6"/>
      <c r="J344" s="6"/>
      <c r="K344" s="6"/>
      <c r="L344" s="6"/>
    </row>
    <row r="345" spans="1:12" ht="12.75">
      <c r="A345" s="34"/>
      <c r="B345" s="34"/>
      <c r="C345" s="371"/>
      <c r="D345" s="6"/>
      <c r="E345" s="6"/>
      <c r="F345" s="7"/>
      <c r="G345" s="7"/>
      <c r="H345" s="6"/>
      <c r="I345" s="6"/>
      <c r="J345" s="6"/>
      <c r="K345" s="6"/>
      <c r="L345" s="6"/>
    </row>
    <row r="346" spans="1:12" ht="12.75">
      <c r="A346" s="34"/>
      <c r="B346" s="34"/>
      <c r="C346" s="371"/>
      <c r="D346" s="6"/>
      <c r="E346" s="6"/>
      <c r="F346" s="7"/>
      <c r="G346" s="7"/>
      <c r="H346" s="6"/>
      <c r="I346" s="6"/>
      <c r="J346" s="6"/>
      <c r="K346" s="6"/>
      <c r="L346" s="6"/>
    </row>
    <row r="347" spans="1:12" ht="12.75">
      <c r="A347" s="34"/>
      <c r="B347" s="34"/>
      <c r="C347" s="371"/>
      <c r="D347" s="6"/>
      <c r="E347" s="6"/>
      <c r="F347" s="7"/>
      <c r="G347" s="7"/>
      <c r="H347" s="6"/>
      <c r="I347" s="6"/>
      <c r="J347" s="6"/>
      <c r="K347" s="6"/>
      <c r="L347" s="6"/>
    </row>
    <row r="348" spans="1:12" ht="12.75">
      <c r="A348" s="34"/>
      <c r="B348" s="34"/>
      <c r="C348" s="371"/>
      <c r="D348" s="6"/>
      <c r="E348" s="6"/>
      <c r="F348" s="7"/>
      <c r="G348" s="7"/>
      <c r="H348" s="6"/>
      <c r="I348" s="6"/>
      <c r="J348" s="6"/>
      <c r="K348" s="6"/>
      <c r="L348" s="6"/>
    </row>
    <row r="349" spans="1:12" ht="12.75">
      <c r="A349" s="34"/>
      <c r="B349" s="34"/>
      <c r="C349" s="371"/>
      <c r="D349" s="6"/>
      <c r="E349" s="6"/>
      <c r="F349" s="7"/>
      <c r="G349" s="7"/>
      <c r="H349" s="6"/>
      <c r="I349" s="6"/>
      <c r="J349" s="6"/>
      <c r="K349" s="6"/>
      <c r="L349" s="6"/>
    </row>
    <row r="350" spans="1:12" ht="12.75">
      <c r="A350" s="34"/>
      <c r="B350" s="34"/>
      <c r="C350" s="371"/>
      <c r="D350" s="6"/>
      <c r="E350" s="6"/>
      <c r="F350" s="7"/>
      <c r="G350" s="7"/>
      <c r="H350" s="6"/>
      <c r="I350" s="6"/>
      <c r="J350" s="6"/>
      <c r="K350" s="6"/>
      <c r="L350" s="6"/>
    </row>
    <row r="351" spans="1:12" ht="12.75">
      <c r="A351" s="34"/>
      <c r="B351" s="34"/>
      <c r="C351" s="371"/>
      <c r="D351" s="6"/>
      <c r="E351" s="6"/>
      <c r="F351" s="7"/>
      <c r="G351" s="7"/>
      <c r="H351" s="6"/>
      <c r="I351" s="6"/>
      <c r="J351" s="6"/>
      <c r="K351" s="6"/>
      <c r="L351" s="6"/>
    </row>
    <row r="352" spans="1:12" ht="12.75">
      <c r="A352" s="34"/>
      <c r="B352" s="34"/>
      <c r="C352" s="371"/>
      <c r="D352" s="6"/>
      <c r="E352" s="6"/>
      <c r="F352" s="7"/>
      <c r="G352" s="7"/>
      <c r="H352" s="6"/>
      <c r="I352" s="6"/>
      <c r="J352" s="6"/>
      <c r="K352" s="6"/>
      <c r="L352" s="6"/>
    </row>
    <row r="353" spans="1:12" ht="12.75">
      <c r="A353" s="34"/>
      <c r="B353" s="34"/>
      <c r="C353" s="371"/>
      <c r="D353" s="6"/>
      <c r="E353" s="6"/>
      <c r="F353" s="7"/>
      <c r="G353" s="7"/>
      <c r="H353" s="6"/>
      <c r="I353" s="6"/>
      <c r="J353" s="6"/>
      <c r="K353" s="6"/>
      <c r="L353" s="6"/>
    </row>
    <row r="354" spans="1:12" ht="12.75">
      <c r="A354" s="34"/>
      <c r="B354" s="34"/>
      <c r="C354" s="371"/>
      <c r="D354" s="6"/>
      <c r="E354" s="6"/>
      <c r="F354" s="7"/>
      <c r="G354" s="7"/>
      <c r="H354" s="6"/>
      <c r="I354" s="6"/>
      <c r="J354" s="6"/>
      <c r="K354" s="6"/>
      <c r="L354" s="6"/>
    </row>
    <row r="355" spans="1:12" ht="12.75">
      <c r="A355" s="34"/>
      <c r="B355" s="34"/>
      <c r="C355" s="371"/>
      <c r="D355" s="6"/>
      <c r="E355" s="6"/>
      <c r="F355" s="7"/>
      <c r="G355" s="7"/>
      <c r="H355" s="6"/>
      <c r="I355" s="6"/>
      <c r="J355" s="6"/>
      <c r="K355" s="6"/>
      <c r="L355" s="6"/>
    </row>
    <row r="356" spans="1:12" ht="12.75">
      <c r="A356" s="34"/>
      <c r="B356" s="34"/>
      <c r="C356" s="371"/>
      <c r="D356" s="6"/>
      <c r="E356" s="6"/>
      <c r="F356" s="7"/>
      <c r="G356" s="7"/>
      <c r="H356" s="6"/>
      <c r="I356" s="6"/>
      <c r="J356" s="6"/>
      <c r="K356" s="6"/>
      <c r="L356" s="6"/>
    </row>
    <row r="357" spans="1:12" ht="12.75">
      <c r="A357" s="34"/>
      <c r="B357" s="34"/>
      <c r="C357" s="371"/>
      <c r="D357" s="6"/>
      <c r="E357" s="6"/>
      <c r="F357" s="7"/>
      <c r="G357" s="7"/>
      <c r="H357" s="6"/>
      <c r="I357" s="6"/>
      <c r="J357" s="6"/>
      <c r="K357" s="6"/>
      <c r="L357" s="6"/>
    </row>
    <row r="358" spans="1:12" ht="12.75">
      <c r="A358" s="34"/>
      <c r="B358" s="34"/>
      <c r="C358" s="371"/>
      <c r="D358" s="6"/>
      <c r="E358" s="6"/>
      <c r="F358" s="7"/>
      <c r="G358" s="7"/>
      <c r="H358" s="6"/>
      <c r="I358" s="6"/>
      <c r="J358" s="6"/>
      <c r="K358" s="6"/>
      <c r="L358" s="6"/>
    </row>
    <row r="359" spans="1:12" ht="12.75">
      <c r="A359" s="34"/>
      <c r="B359" s="34"/>
      <c r="C359" s="371"/>
      <c r="D359" s="6"/>
      <c r="E359" s="6"/>
      <c r="F359" s="7"/>
      <c r="G359" s="7"/>
      <c r="H359" s="6"/>
      <c r="I359" s="6"/>
      <c r="J359" s="6"/>
      <c r="K359" s="6"/>
      <c r="L359" s="6"/>
    </row>
    <row r="360" spans="1:12" ht="12.75">
      <c r="A360" s="34"/>
      <c r="B360" s="34"/>
      <c r="C360" s="371"/>
      <c r="D360" s="6"/>
      <c r="E360" s="6"/>
      <c r="F360" s="7"/>
      <c r="G360" s="7"/>
      <c r="H360" s="6"/>
      <c r="I360" s="6"/>
      <c r="J360" s="6"/>
      <c r="K360" s="6"/>
      <c r="L360" s="6"/>
    </row>
    <row r="361" spans="1:12" ht="12.75">
      <c r="A361" s="34"/>
      <c r="B361" s="34"/>
      <c r="C361" s="371"/>
      <c r="D361" s="6"/>
      <c r="E361" s="6"/>
      <c r="F361" s="7"/>
      <c r="G361" s="7"/>
      <c r="H361" s="6"/>
      <c r="I361" s="6"/>
      <c r="J361" s="6"/>
      <c r="K361" s="6"/>
      <c r="L361" s="6"/>
    </row>
    <row r="362" spans="1:12" ht="12.75">
      <c r="A362" s="34"/>
      <c r="B362" s="34"/>
      <c r="C362" s="371"/>
      <c r="D362" s="6"/>
      <c r="E362" s="6"/>
      <c r="F362" s="7"/>
      <c r="G362" s="7"/>
      <c r="H362" s="6"/>
      <c r="I362" s="6"/>
      <c r="J362" s="6"/>
      <c r="K362" s="6"/>
      <c r="L362" s="6"/>
    </row>
    <row r="363" spans="1:12" ht="12.75">
      <c r="A363" s="34"/>
      <c r="B363" s="34"/>
      <c r="C363" s="371"/>
      <c r="D363" s="6"/>
      <c r="E363" s="6"/>
      <c r="F363" s="7"/>
      <c r="G363" s="7"/>
      <c r="H363" s="6"/>
      <c r="I363" s="6"/>
      <c r="J363" s="6"/>
      <c r="K363" s="6"/>
      <c r="L363" s="6"/>
    </row>
    <row r="364" spans="1:12" ht="12.75">
      <c r="A364" s="34"/>
      <c r="B364" s="34"/>
      <c r="C364" s="371"/>
      <c r="D364" s="6"/>
      <c r="E364" s="6"/>
      <c r="F364" s="7"/>
      <c r="G364" s="7"/>
      <c r="H364" s="6"/>
      <c r="I364" s="6"/>
      <c r="J364" s="6"/>
      <c r="K364" s="6"/>
      <c r="L364" s="6"/>
    </row>
    <row r="365" spans="1:12" ht="12.75">
      <c r="A365" s="34"/>
      <c r="B365" s="34"/>
      <c r="C365" s="371"/>
      <c r="D365" s="6"/>
      <c r="E365" s="6"/>
      <c r="F365" s="7"/>
      <c r="G365" s="7"/>
      <c r="H365" s="6"/>
      <c r="I365" s="6"/>
      <c r="J365" s="6"/>
      <c r="K365" s="6"/>
      <c r="L365" s="6"/>
    </row>
    <row r="366" spans="1:12" ht="12.75">
      <c r="A366" s="34"/>
      <c r="B366" s="34"/>
      <c r="C366" s="371"/>
      <c r="D366" s="6"/>
      <c r="E366" s="6"/>
      <c r="F366" s="7"/>
      <c r="G366" s="7"/>
      <c r="H366" s="6"/>
      <c r="I366" s="6"/>
      <c r="J366" s="6"/>
      <c r="K366" s="6"/>
      <c r="L366" s="6"/>
    </row>
    <row r="367" spans="1:12" ht="12.75">
      <c r="A367" s="34"/>
      <c r="B367" s="34"/>
      <c r="C367" s="371"/>
      <c r="D367" s="6"/>
      <c r="E367" s="6"/>
      <c r="F367" s="7"/>
      <c r="G367" s="7"/>
      <c r="H367" s="6"/>
      <c r="I367" s="6"/>
      <c r="J367" s="6"/>
      <c r="K367" s="6"/>
      <c r="L367" s="6"/>
    </row>
    <row r="368" spans="1:12" ht="12.75">
      <c r="A368" s="34"/>
      <c r="B368" s="34"/>
      <c r="C368" s="371"/>
      <c r="D368" s="6"/>
      <c r="E368" s="6"/>
      <c r="F368" s="7"/>
      <c r="G368" s="7"/>
      <c r="H368" s="6"/>
      <c r="I368" s="6"/>
      <c r="J368" s="6"/>
      <c r="K368" s="6"/>
      <c r="L368" s="6"/>
    </row>
    <row r="369" spans="1:12" ht="12.75">
      <c r="A369" s="34"/>
      <c r="B369" s="34"/>
      <c r="C369" s="371"/>
      <c r="D369" s="6"/>
      <c r="E369" s="6"/>
      <c r="F369" s="7"/>
      <c r="G369" s="7"/>
      <c r="H369" s="6"/>
      <c r="I369" s="6"/>
      <c r="J369" s="6"/>
      <c r="K369" s="6"/>
      <c r="L369" s="6"/>
    </row>
    <row r="370" spans="1:12" ht="12.75">
      <c r="A370" s="34"/>
      <c r="B370" s="34"/>
      <c r="C370" s="371"/>
      <c r="D370" s="6"/>
      <c r="E370" s="6"/>
      <c r="F370" s="7"/>
      <c r="G370" s="7"/>
      <c r="H370" s="6"/>
      <c r="I370" s="6"/>
      <c r="J370" s="6"/>
      <c r="K370" s="6"/>
      <c r="L370" s="6"/>
    </row>
    <row r="371" spans="1:12" ht="12.75">
      <c r="A371" s="34"/>
      <c r="B371" s="34"/>
      <c r="C371" s="371"/>
      <c r="D371" s="6"/>
      <c r="E371" s="6"/>
      <c r="F371" s="7"/>
      <c r="G371" s="7"/>
      <c r="H371" s="6"/>
      <c r="I371" s="6"/>
      <c r="J371" s="6"/>
      <c r="K371" s="6"/>
      <c r="L371" s="6"/>
    </row>
    <row r="372" spans="1:12" ht="12.75">
      <c r="A372" s="34"/>
      <c r="B372" s="34"/>
      <c r="C372" s="371"/>
      <c r="D372" s="6"/>
      <c r="E372" s="6"/>
      <c r="F372" s="7"/>
      <c r="G372" s="7"/>
      <c r="H372" s="6"/>
      <c r="I372" s="6"/>
      <c r="J372" s="6"/>
      <c r="K372" s="6"/>
      <c r="L372" s="6"/>
    </row>
    <row r="373" spans="1:12" ht="12.75">
      <c r="A373" s="34"/>
      <c r="B373" s="34"/>
      <c r="C373" s="371"/>
      <c r="D373" s="6"/>
      <c r="E373" s="6"/>
      <c r="F373" s="7"/>
      <c r="G373" s="7"/>
      <c r="H373" s="6"/>
      <c r="I373" s="6"/>
      <c r="J373" s="6"/>
      <c r="K373" s="6"/>
      <c r="L373" s="6"/>
    </row>
    <row r="374" spans="1:12" ht="12.75">
      <c r="A374" s="34"/>
      <c r="B374" s="34"/>
      <c r="C374" s="371"/>
      <c r="D374" s="6"/>
      <c r="E374" s="6"/>
      <c r="F374" s="7"/>
      <c r="G374" s="7"/>
      <c r="H374" s="6"/>
      <c r="I374" s="6"/>
      <c r="J374" s="6"/>
      <c r="K374" s="6"/>
      <c r="L374" s="6"/>
    </row>
    <row r="375" spans="1:12" ht="12.75">
      <c r="A375" s="34"/>
      <c r="B375" s="34"/>
      <c r="C375" s="371"/>
      <c r="D375" s="6"/>
      <c r="E375" s="6"/>
      <c r="F375" s="7"/>
      <c r="G375" s="7"/>
      <c r="H375" s="6"/>
      <c r="I375" s="6"/>
      <c r="J375" s="6"/>
      <c r="K375" s="6"/>
      <c r="L375" s="6"/>
    </row>
    <row r="376" spans="1:12" ht="12.75">
      <c r="A376" s="34"/>
      <c r="B376" s="34"/>
      <c r="C376" s="371"/>
      <c r="D376" s="6"/>
      <c r="E376" s="6"/>
      <c r="F376" s="7"/>
      <c r="G376" s="7"/>
      <c r="H376" s="6"/>
      <c r="I376" s="6"/>
      <c r="J376" s="6"/>
      <c r="K376" s="6"/>
      <c r="L376" s="6"/>
    </row>
    <row r="377" spans="1:12" ht="12.75">
      <c r="A377" s="34"/>
      <c r="B377" s="34"/>
      <c r="C377" s="371"/>
      <c r="D377" s="6"/>
      <c r="E377" s="6"/>
      <c r="F377" s="7"/>
      <c r="G377" s="7"/>
      <c r="H377" s="6"/>
      <c r="I377" s="6"/>
      <c r="J377" s="6"/>
      <c r="K377" s="6"/>
      <c r="L377" s="6"/>
    </row>
    <row r="378" spans="1:12" ht="12.75">
      <c r="A378" s="34"/>
      <c r="B378" s="34"/>
      <c r="C378" s="371"/>
      <c r="D378" s="6"/>
      <c r="E378" s="6"/>
      <c r="F378" s="7"/>
      <c r="G378" s="7"/>
      <c r="H378" s="6"/>
      <c r="I378" s="6"/>
      <c r="J378" s="6"/>
      <c r="K378" s="6"/>
      <c r="L378" s="6"/>
    </row>
    <row r="379" spans="1:12" ht="12.75">
      <c r="A379" s="34"/>
      <c r="B379" s="34"/>
      <c r="C379" s="371"/>
      <c r="D379" s="6"/>
      <c r="E379" s="6"/>
      <c r="F379" s="7"/>
      <c r="G379" s="7"/>
      <c r="H379" s="6"/>
      <c r="I379" s="6"/>
      <c r="J379" s="6"/>
      <c r="K379" s="6"/>
      <c r="L379" s="6"/>
    </row>
    <row r="380" spans="1:12" ht="12.75">
      <c r="A380" s="34"/>
      <c r="B380" s="34"/>
      <c r="C380" s="371"/>
      <c r="D380" s="6"/>
      <c r="E380" s="6"/>
      <c r="F380" s="7"/>
      <c r="G380" s="7"/>
      <c r="H380" s="6"/>
      <c r="I380" s="6"/>
      <c r="J380" s="6"/>
      <c r="K380" s="6"/>
      <c r="L380" s="6"/>
    </row>
    <row r="381" spans="1:12" ht="12.75">
      <c r="A381" s="34"/>
      <c r="B381" s="34"/>
      <c r="C381" s="371"/>
      <c r="D381" s="6"/>
      <c r="E381" s="6"/>
      <c r="F381" s="7"/>
      <c r="G381" s="7"/>
      <c r="H381" s="6"/>
      <c r="I381" s="6"/>
      <c r="J381" s="6"/>
      <c r="K381" s="6"/>
      <c r="L381" s="6"/>
    </row>
    <row r="382" spans="1:12" ht="12.75">
      <c r="A382" s="34"/>
      <c r="B382" s="34"/>
      <c r="C382" s="371"/>
      <c r="D382" s="6"/>
      <c r="E382" s="6"/>
      <c r="F382" s="7"/>
      <c r="G382" s="7"/>
      <c r="H382" s="6"/>
      <c r="I382" s="6"/>
      <c r="J382" s="6"/>
      <c r="K382" s="6"/>
      <c r="L382" s="6"/>
    </row>
    <row r="383" spans="1:12" ht="12.75">
      <c r="A383" s="34"/>
      <c r="B383" s="34"/>
      <c r="C383" s="371"/>
      <c r="D383" s="6"/>
      <c r="E383" s="6"/>
      <c r="F383" s="7"/>
      <c r="G383" s="7"/>
      <c r="H383" s="6"/>
      <c r="I383" s="6"/>
      <c r="J383" s="6"/>
      <c r="K383" s="6"/>
      <c r="L383" s="6"/>
    </row>
    <row r="384" spans="1:12" ht="12.75">
      <c r="A384" s="34"/>
      <c r="B384" s="34"/>
      <c r="C384" s="371"/>
      <c r="D384" s="6"/>
      <c r="E384" s="6"/>
      <c r="F384" s="7"/>
      <c r="G384" s="7"/>
      <c r="H384" s="6"/>
      <c r="I384" s="6"/>
      <c r="J384" s="6"/>
      <c r="K384" s="6"/>
      <c r="L384" s="6"/>
    </row>
    <row r="385" spans="1:12" ht="12.75">
      <c r="A385" s="34"/>
      <c r="B385" s="34"/>
      <c r="C385" s="371"/>
      <c r="D385" s="6"/>
      <c r="E385" s="6"/>
      <c r="F385" s="7"/>
      <c r="G385" s="7"/>
      <c r="H385" s="6"/>
      <c r="I385" s="6"/>
      <c r="J385" s="6"/>
      <c r="K385" s="6"/>
      <c r="L385" s="6"/>
    </row>
    <row r="386" spans="1:12" ht="12.75">
      <c r="A386" s="34"/>
      <c r="B386" s="34"/>
      <c r="C386" s="371"/>
      <c r="D386" s="6"/>
      <c r="E386" s="6"/>
      <c r="F386" s="7"/>
      <c r="G386" s="7"/>
      <c r="H386" s="6"/>
      <c r="I386" s="6"/>
      <c r="J386" s="6"/>
      <c r="K386" s="6"/>
      <c r="L386" s="6"/>
    </row>
    <row r="387" spans="1:12" ht="12.75">
      <c r="A387" s="34"/>
      <c r="B387" s="34"/>
      <c r="C387" s="371"/>
      <c r="D387" s="6"/>
      <c r="E387" s="6"/>
      <c r="F387" s="7"/>
      <c r="G387" s="7"/>
      <c r="H387" s="6"/>
      <c r="I387" s="6"/>
      <c r="J387" s="6"/>
      <c r="K387" s="6"/>
      <c r="L387" s="6"/>
    </row>
    <row r="388" spans="1:12" ht="12.75">
      <c r="A388" s="34"/>
      <c r="B388" s="34"/>
      <c r="C388" s="371"/>
      <c r="D388" s="6"/>
      <c r="E388" s="6"/>
      <c r="F388" s="7"/>
      <c r="G388" s="7"/>
      <c r="H388" s="6"/>
      <c r="I388" s="6"/>
      <c r="J388" s="6"/>
      <c r="K388" s="6"/>
      <c r="L388" s="6"/>
    </row>
    <row r="389" spans="1:12" ht="12.75">
      <c r="A389" s="34"/>
      <c r="B389" s="34"/>
      <c r="C389" s="371"/>
      <c r="D389" s="6"/>
      <c r="E389" s="6"/>
      <c r="F389" s="7"/>
      <c r="G389" s="7"/>
      <c r="H389" s="6"/>
      <c r="I389" s="6"/>
      <c r="J389" s="6"/>
      <c r="K389" s="6"/>
      <c r="L389" s="6"/>
    </row>
    <row r="390" spans="1:12" ht="12.75">
      <c r="A390" s="34"/>
      <c r="B390" s="34"/>
      <c r="C390" s="371"/>
      <c r="D390" s="6"/>
      <c r="E390" s="6"/>
      <c r="F390" s="7"/>
      <c r="G390" s="7"/>
      <c r="H390" s="6"/>
      <c r="I390" s="6"/>
      <c r="J390" s="6"/>
      <c r="K390" s="6"/>
      <c r="L390" s="6"/>
    </row>
    <row r="391" spans="1:12" ht="12.75">
      <c r="A391" s="34"/>
      <c r="B391" s="34"/>
      <c r="C391" s="371"/>
      <c r="D391" s="6"/>
      <c r="E391" s="6"/>
      <c r="F391" s="7"/>
      <c r="G391" s="7"/>
      <c r="H391" s="6"/>
      <c r="I391" s="6"/>
      <c r="J391" s="6"/>
      <c r="K391" s="6"/>
      <c r="L391" s="6"/>
    </row>
    <row r="392" spans="1:12" ht="12.75">
      <c r="A392" s="34"/>
      <c r="B392" s="34"/>
      <c r="C392" s="371"/>
      <c r="D392" s="6"/>
      <c r="E392" s="6"/>
      <c r="F392" s="7"/>
      <c r="G392" s="7"/>
      <c r="H392" s="6"/>
      <c r="I392" s="6"/>
      <c r="J392" s="6"/>
      <c r="K392" s="6"/>
      <c r="L392" s="6"/>
    </row>
    <row r="393" spans="1:12" ht="12.75">
      <c r="A393" s="34"/>
      <c r="B393" s="34"/>
      <c r="C393" s="371"/>
      <c r="D393" s="6"/>
      <c r="E393" s="6"/>
      <c r="F393" s="7"/>
      <c r="G393" s="7"/>
      <c r="H393" s="6"/>
      <c r="I393" s="6"/>
      <c r="J393" s="6"/>
      <c r="K393" s="6"/>
      <c r="L393" s="6"/>
    </row>
    <row r="394" spans="1:12" ht="12.75">
      <c r="A394" s="34"/>
      <c r="B394" s="34"/>
      <c r="C394" s="371"/>
      <c r="D394" s="6"/>
      <c r="E394" s="6"/>
      <c r="F394" s="7"/>
      <c r="G394" s="7"/>
      <c r="H394" s="6"/>
      <c r="I394" s="6"/>
      <c r="J394" s="6"/>
      <c r="K394" s="6"/>
      <c r="L394" s="6"/>
    </row>
    <row r="395" spans="1:12" ht="12.75">
      <c r="A395" s="34"/>
      <c r="B395" s="34"/>
      <c r="C395" s="371"/>
      <c r="D395" s="6"/>
      <c r="E395" s="6"/>
      <c r="F395" s="7"/>
      <c r="G395" s="7"/>
      <c r="H395" s="6"/>
      <c r="I395" s="6"/>
      <c r="J395" s="6"/>
      <c r="K395" s="6"/>
      <c r="L395" s="6"/>
    </row>
    <row r="396" spans="1:12" ht="12.75">
      <c r="A396" s="34"/>
      <c r="B396" s="34"/>
      <c r="C396" s="371"/>
      <c r="D396" s="6"/>
      <c r="E396" s="6"/>
      <c r="F396" s="7"/>
      <c r="G396" s="7"/>
      <c r="H396" s="6"/>
      <c r="I396" s="6"/>
      <c r="J396" s="6"/>
      <c r="K396" s="6"/>
      <c r="L396" s="6"/>
    </row>
    <row r="397" spans="1:12" ht="12.75">
      <c r="A397" s="34"/>
      <c r="B397" s="34"/>
      <c r="C397" s="371"/>
      <c r="D397" s="6"/>
      <c r="E397" s="6"/>
      <c r="F397" s="7"/>
      <c r="G397" s="7"/>
      <c r="H397" s="6"/>
      <c r="I397" s="6"/>
      <c r="J397" s="6"/>
      <c r="K397" s="6"/>
      <c r="L397" s="6"/>
    </row>
    <row r="398" spans="1:12" ht="12.75">
      <c r="A398" s="34"/>
      <c r="B398" s="34"/>
      <c r="C398" s="371"/>
      <c r="D398" s="6"/>
      <c r="E398" s="6"/>
      <c r="F398" s="7"/>
      <c r="G398" s="7"/>
      <c r="H398" s="6"/>
      <c r="I398" s="6"/>
      <c r="J398" s="6"/>
      <c r="K398" s="6"/>
      <c r="L398" s="6"/>
    </row>
    <row r="399" spans="1:12" ht="12.75">
      <c r="A399" s="34"/>
      <c r="B399" s="34"/>
      <c r="C399" s="371"/>
      <c r="D399" s="6"/>
      <c r="E399" s="6"/>
      <c r="F399" s="7"/>
      <c r="G399" s="7"/>
      <c r="H399" s="6"/>
      <c r="I399" s="6"/>
      <c r="J399" s="6"/>
      <c r="K399" s="6"/>
      <c r="L399" s="6"/>
    </row>
    <row r="400" spans="1:12" ht="12.75">
      <c r="A400" s="34"/>
      <c r="B400" s="34"/>
      <c r="C400" s="371"/>
      <c r="D400" s="6"/>
      <c r="E400" s="6"/>
      <c r="F400" s="7"/>
      <c r="G400" s="7"/>
      <c r="H400" s="6"/>
      <c r="I400" s="6"/>
      <c r="J400" s="6"/>
      <c r="K400" s="6"/>
      <c r="L400" s="6"/>
    </row>
    <row r="401" spans="1:12" ht="12.75">
      <c r="A401" s="34"/>
      <c r="B401" s="34"/>
      <c r="C401" s="371"/>
      <c r="D401" s="6"/>
      <c r="E401" s="6"/>
      <c r="F401" s="7"/>
      <c r="G401" s="7"/>
      <c r="H401" s="6"/>
      <c r="I401" s="6"/>
      <c r="J401" s="6"/>
      <c r="K401" s="6"/>
      <c r="L401" s="6"/>
    </row>
    <row r="402" spans="1:12" ht="12.75">
      <c r="A402" s="34"/>
      <c r="B402" s="34"/>
      <c r="C402" s="371"/>
      <c r="D402" s="6"/>
      <c r="E402" s="6"/>
      <c r="F402" s="7"/>
      <c r="G402" s="7"/>
      <c r="H402" s="6"/>
      <c r="I402" s="6"/>
      <c r="J402" s="6"/>
      <c r="K402" s="6"/>
      <c r="L402" s="6"/>
    </row>
    <row r="403" spans="1:12" ht="12.75">
      <c r="A403" s="34"/>
      <c r="B403" s="34"/>
      <c r="C403" s="371"/>
      <c r="D403" s="6"/>
      <c r="E403" s="6"/>
      <c r="F403" s="7"/>
      <c r="G403" s="7"/>
      <c r="H403" s="6"/>
      <c r="I403" s="6"/>
      <c r="J403" s="6"/>
      <c r="K403" s="6"/>
      <c r="L403" s="6"/>
    </row>
    <row r="404" spans="1:12" ht="12.75">
      <c r="A404" s="34"/>
      <c r="B404" s="34"/>
      <c r="C404" s="371"/>
      <c r="D404" s="6"/>
      <c r="E404" s="6"/>
      <c r="F404" s="7"/>
      <c r="G404" s="7"/>
      <c r="H404" s="6"/>
      <c r="I404" s="6"/>
      <c r="J404" s="6"/>
      <c r="K404" s="6"/>
      <c r="L404" s="6"/>
    </row>
    <row r="405" spans="1:12" ht="12.75">
      <c r="A405" s="34"/>
      <c r="B405" s="34"/>
      <c r="C405" s="371"/>
      <c r="D405" s="6"/>
      <c r="E405" s="6"/>
      <c r="F405" s="7"/>
      <c r="G405" s="7"/>
      <c r="H405" s="6"/>
      <c r="I405" s="6"/>
      <c r="J405" s="6"/>
      <c r="K405" s="6"/>
      <c r="L405" s="6"/>
    </row>
    <row r="406" spans="1:12" ht="12.75">
      <c r="A406" s="34"/>
      <c r="B406" s="34"/>
      <c r="C406" s="371"/>
      <c r="D406" s="6"/>
      <c r="E406" s="6"/>
      <c r="F406" s="7"/>
      <c r="G406" s="7"/>
      <c r="H406" s="6"/>
      <c r="I406" s="6"/>
      <c r="J406" s="6"/>
      <c r="K406" s="6"/>
      <c r="L406" s="6"/>
    </row>
    <row r="407" spans="1:12" ht="12.75">
      <c r="A407" s="34"/>
      <c r="B407" s="34"/>
      <c r="C407" s="371"/>
      <c r="D407" s="6"/>
      <c r="E407" s="6"/>
      <c r="F407" s="7"/>
      <c r="G407" s="7"/>
      <c r="H407" s="6"/>
      <c r="I407" s="6"/>
      <c r="J407" s="6"/>
      <c r="K407" s="6"/>
      <c r="L407" s="6"/>
    </row>
    <row r="408" spans="1:12" ht="12.75">
      <c r="A408" s="34"/>
      <c r="B408" s="34"/>
      <c r="C408" s="371"/>
      <c r="D408" s="6"/>
      <c r="E408" s="6"/>
      <c r="F408" s="7"/>
      <c r="G408" s="7"/>
      <c r="H408" s="6"/>
      <c r="I408" s="6"/>
      <c r="J408" s="6"/>
      <c r="K408" s="6"/>
      <c r="L408" s="6"/>
    </row>
    <row r="409" spans="1:12" ht="12.75">
      <c r="A409" s="34"/>
      <c r="B409" s="34"/>
      <c r="C409" s="371"/>
      <c r="D409" s="6"/>
      <c r="E409" s="6"/>
      <c r="F409" s="7"/>
      <c r="G409" s="7"/>
      <c r="H409" s="6"/>
      <c r="I409" s="6"/>
      <c r="J409" s="6"/>
      <c r="K409" s="6"/>
      <c r="L409" s="6"/>
    </row>
    <row r="410" spans="1:12" ht="12.75">
      <c r="A410" s="34"/>
      <c r="B410" s="34"/>
      <c r="C410" s="371"/>
      <c r="D410" s="6"/>
      <c r="E410" s="6"/>
      <c r="F410" s="7"/>
      <c r="G410" s="7"/>
      <c r="H410" s="6"/>
      <c r="I410" s="6"/>
      <c r="J410" s="6"/>
      <c r="K410" s="6"/>
      <c r="L410" s="6"/>
    </row>
    <row r="411" spans="1:12" ht="12.75">
      <c r="A411" s="34"/>
      <c r="B411" s="34"/>
      <c r="C411" s="371"/>
      <c r="D411" s="6"/>
      <c r="E411" s="6"/>
      <c r="F411" s="7"/>
      <c r="G411" s="7"/>
      <c r="H411" s="6"/>
      <c r="I411" s="6"/>
      <c r="J411" s="6"/>
      <c r="K411" s="6"/>
      <c r="L411" s="6"/>
    </row>
    <row r="412" spans="1:12" ht="12.75">
      <c r="A412" s="34"/>
      <c r="B412" s="34"/>
      <c r="C412" s="371"/>
      <c r="D412" s="6"/>
      <c r="E412" s="6"/>
      <c r="F412" s="7"/>
      <c r="G412" s="7"/>
      <c r="H412" s="6"/>
      <c r="I412" s="6"/>
      <c r="J412" s="6"/>
      <c r="K412" s="6"/>
      <c r="L412" s="6"/>
    </row>
    <row r="413" spans="1:12" ht="12.75">
      <c r="A413" s="34"/>
      <c r="B413" s="34"/>
      <c r="C413" s="371"/>
      <c r="D413" s="6"/>
      <c r="E413" s="6"/>
      <c r="F413" s="7"/>
      <c r="G413" s="7"/>
      <c r="H413" s="6"/>
      <c r="I413" s="6"/>
      <c r="J413" s="6"/>
      <c r="K413" s="6"/>
      <c r="L413" s="6"/>
    </row>
    <row r="414" spans="1:12" ht="12.75">
      <c r="A414" s="34"/>
      <c r="B414" s="34"/>
      <c r="C414" s="371"/>
      <c r="D414" s="6"/>
      <c r="E414" s="6"/>
      <c r="F414" s="7"/>
      <c r="G414" s="7"/>
      <c r="H414" s="6"/>
      <c r="I414" s="6"/>
      <c r="J414" s="6"/>
      <c r="K414" s="6"/>
      <c r="L414" s="6"/>
    </row>
    <row r="415" spans="1:12" ht="12.75">
      <c r="A415" s="34"/>
      <c r="B415" s="34"/>
      <c r="C415" s="371"/>
      <c r="D415" s="6"/>
      <c r="E415" s="6"/>
      <c r="F415" s="7"/>
      <c r="G415" s="7"/>
      <c r="H415" s="6"/>
      <c r="I415" s="6"/>
      <c r="J415" s="6"/>
      <c r="K415" s="6"/>
      <c r="L415" s="6"/>
    </row>
    <row r="416" spans="1:12" ht="12.75">
      <c r="A416" s="34"/>
      <c r="B416" s="34"/>
      <c r="C416" s="371"/>
      <c r="D416" s="6"/>
      <c r="E416" s="6"/>
      <c r="F416" s="7"/>
      <c r="G416" s="7"/>
      <c r="H416" s="6"/>
      <c r="I416" s="6"/>
      <c r="J416" s="6"/>
      <c r="K416" s="6"/>
      <c r="L416" s="6"/>
    </row>
    <row r="417" spans="1:12" ht="12.75">
      <c r="A417" s="34"/>
      <c r="B417" s="34"/>
      <c r="C417" s="371"/>
      <c r="D417" s="6"/>
      <c r="E417" s="6"/>
      <c r="F417" s="7"/>
      <c r="G417" s="7"/>
      <c r="H417" s="6"/>
      <c r="I417" s="6"/>
      <c r="J417" s="6"/>
      <c r="K417" s="6"/>
      <c r="L417" s="6"/>
    </row>
    <row r="418" spans="1:12" ht="12.75">
      <c r="A418" s="34"/>
      <c r="B418" s="34"/>
      <c r="C418" s="371"/>
      <c r="D418" s="6"/>
      <c r="E418" s="6"/>
      <c r="F418" s="7"/>
      <c r="G418" s="7"/>
      <c r="H418" s="6"/>
      <c r="I418" s="6"/>
      <c r="J418" s="6"/>
      <c r="K418" s="6"/>
      <c r="L418" s="6"/>
    </row>
    <row r="419" spans="1:12" ht="12.75">
      <c r="A419" s="34"/>
      <c r="B419" s="34"/>
      <c r="C419" s="371"/>
      <c r="D419" s="6"/>
      <c r="E419" s="6"/>
      <c r="F419" s="7"/>
      <c r="G419" s="7"/>
      <c r="H419" s="6"/>
      <c r="I419" s="6"/>
      <c r="J419" s="6"/>
      <c r="K419" s="6"/>
      <c r="L419" s="6"/>
    </row>
    <row r="420" spans="1:12" ht="12.75">
      <c r="A420" s="34"/>
      <c r="B420" s="34"/>
      <c r="C420" s="371"/>
      <c r="D420" s="6"/>
      <c r="E420" s="6"/>
      <c r="F420" s="7"/>
      <c r="G420" s="7"/>
      <c r="H420" s="6"/>
      <c r="I420" s="6"/>
      <c r="J420" s="6"/>
      <c r="K420" s="6"/>
      <c r="L420" s="6"/>
    </row>
    <row r="421" spans="1:12" ht="12.75">
      <c r="A421" s="34"/>
      <c r="B421" s="34"/>
      <c r="C421" s="371"/>
      <c r="D421" s="6"/>
      <c r="E421" s="6"/>
      <c r="F421" s="7"/>
      <c r="G421" s="7"/>
      <c r="H421" s="6"/>
      <c r="I421" s="6"/>
      <c r="J421" s="6"/>
      <c r="K421" s="6"/>
      <c r="L421" s="6"/>
    </row>
    <row r="422" spans="1:12" ht="12.75">
      <c r="A422" s="34"/>
      <c r="B422" s="34"/>
      <c r="C422" s="371"/>
      <c r="D422" s="6"/>
      <c r="E422" s="6"/>
      <c r="F422" s="7"/>
      <c r="G422" s="7"/>
      <c r="H422" s="6"/>
      <c r="I422" s="6"/>
      <c r="J422" s="6"/>
      <c r="K422" s="6"/>
      <c r="L422" s="6"/>
    </row>
    <row r="423" spans="1:12" ht="12.75">
      <c r="A423" s="34"/>
      <c r="B423" s="34"/>
      <c r="C423" s="371"/>
      <c r="D423" s="6"/>
      <c r="E423" s="6"/>
      <c r="F423" s="7"/>
      <c r="G423" s="7"/>
      <c r="H423" s="6"/>
      <c r="I423" s="6"/>
      <c r="J423" s="6"/>
      <c r="K423" s="6"/>
      <c r="L423" s="6"/>
    </row>
    <row r="424" spans="1:12" ht="12.75">
      <c r="A424" s="34"/>
      <c r="B424" s="34"/>
      <c r="C424" s="371"/>
      <c r="D424" s="6"/>
      <c r="E424" s="6"/>
      <c r="F424" s="7"/>
      <c r="G424" s="7"/>
      <c r="H424" s="6"/>
      <c r="I424" s="6"/>
      <c r="J424" s="6"/>
      <c r="K424" s="6"/>
      <c r="L424" s="6"/>
    </row>
    <row r="425" spans="1:12" ht="12.75">
      <c r="A425" s="34"/>
      <c r="B425" s="34"/>
      <c r="C425" s="371"/>
      <c r="D425" s="6"/>
      <c r="E425" s="6"/>
      <c r="F425" s="7"/>
      <c r="G425" s="7"/>
      <c r="H425" s="6"/>
      <c r="I425" s="6"/>
      <c r="J425" s="6"/>
      <c r="K425" s="6"/>
      <c r="L425" s="6"/>
    </row>
    <row r="426" spans="1:12" ht="12.75">
      <c r="A426" s="34"/>
      <c r="B426" s="34"/>
      <c r="C426" s="371"/>
      <c r="D426" s="6"/>
      <c r="E426" s="6"/>
      <c r="F426" s="7"/>
      <c r="G426" s="7"/>
      <c r="H426" s="6"/>
      <c r="I426" s="6"/>
      <c r="J426" s="6"/>
      <c r="K426" s="6"/>
      <c r="L426" s="6"/>
    </row>
    <row r="427" spans="1:12" ht="12.75">
      <c r="A427" s="34"/>
      <c r="B427" s="34"/>
      <c r="C427" s="371"/>
      <c r="D427" s="6"/>
      <c r="E427" s="6"/>
      <c r="F427" s="7"/>
      <c r="G427" s="7"/>
      <c r="H427" s="6"/>
      <c r="I427" s="6"/>
      <c r="J427" s="6"/>
      <c r="K427" s="6"/>
      <c r="L427" s="6"/>
    </row>
    <row r="428" spans="1:12" ht="12.75">
      <c r="A428" s="34"/>
      <c r="B428" s="34"/>
      <c r="C428" s="371"/>
      <c r="D428" s="6"/>
      <c r="E428" s="6"/>
      <c r="F428" s="7"/>
      <c r="G428" s="7"/>
      <c r="H428" s="6"/>
      <c r="I428" s="6"/>
      <c r="J428" s="6"/>
      <c r="K428" s="6"/>
      <c r="L428" s="6"/>
    </row>
    <row r="429" spans="1:12" ht="12.75">
      <c r="A429" s="34"/>
      <c r="B429" s="34"/>
      <c r="C429" s="371"/>
      <c r="D429" s="6"/>
      <c r="E429" s="6"/>
      <c r="F429" s="7"/>
      <c r="G429" s="7"/>
      <c r="H429" s="6"/>
      <c r="I429" s="6"/>
      <c r="J429" s="6"/>
      <c r="K429" s="6"/>
      <c r="L429" s="6"/>
    </row>
    <row r="430" spans="1:12" ht="12.75">
      <c r="A430" s="34"/>
      <c r="B430" s="34"/>
      <c r="C430" s="371"/>
      <c r="D430" s="6"/>
      <c r="E430" s="6"/>
      <c r="F430" s="7"/>
      <c r="G430" s="7"/>
      <c r="H430" s="6"/>
      <c r="I430" s="6"/>
      <c r="J430" s="6"/>
      <c r="K430" s="6"/>
      <c r="L430" s="6"/>
    </row>
    <row r="431" spans="1:12" ht="12.75">
      <c r="A431" s="34"/>
      <c r="B431" s="34"/>
      <c r="C431" s="371"/>
      <c r="D431" s="6"/>
      <c r="E431" s="6"/>
      <c r="F431" s="7"/>
      <c r="G431" s="7"/>
      <c r="H431" s="6"/>
      <c r="I431" s="6"/>
      <c r="J431" s="6"/>
      <c r="K431" s="6"/>
      <c r="L431" s="6"/>
    </row>
    <row r="432" spans="1:12" ht="12.75">
      <c r="A432" s="34"/>
      <c r="B432" s="34"/>
      <c r="C432" s="371"/>
      <c r="D432" s="6"/>
      <c r="E432" s="6"/>
      <c r="F432" s="7"/>
      <c r="G432" s="7"/>
      <c r="H432" s="6"/>
      <c r="I432" s="6"/>
      <c r="J432" s="6"/>
      <c r="K432" s="6"/>
      <c r="L432" s="6"/>
    </row>
    <row r="433" spans="1:12" ht="12.75">
      <c r="A433" s="34"/>
      <c r="B433" s="34"/>
      <c r="C433" s="371"/>
      <c r="D433" s="6"/>
      <c r="E433" s="6"/>
      <c r="F433" s="7"/>
      <c r="G433" s="7"/>
      <c r="H433" s="6"/>
      <c r="I433" s="6"/>
      <c r="J433" s="6"/>
      <c r="K433" s="6"/>
      <c r="L433" s="6"/>
    </row>
    <row r="434" spans="1:12" ht="12.75">
      <c r="A434" s="34"/>
      <c r="B434" s="34"/>
      <c r="C434" s="371"/>
      <c r="D434" s="6"/>
      <c r="E434" s="6"/>
      <c r="F434" s="7"/>
      <c r="G434" s="7"/>
      <c r="H434" s="6"/>
      <c r="I434" s="6"/>
      <c r="J434" s="6"/>
      <c r="K434" s="6"/>
      <c r="L434" s="6"/>
    </row>
    <row r="435" spans="1:12" ht="12.75">
      <c r="A435" s="34"/>
      <c r="B435" s="34"/>
      <c r="C435" s="371"/>
      <c r="D435" s="6"/>
      <c r="E435" s="6"/>
      <c r="F435" s="7"/>
      <c r="G435" s="7"/>
      <c r="H435" s="6"/>
      <c r="I435" s="6"/>
      <c r="J435" s="6"/>
      <c r="K435" s="6"/>
      <c r="L435" s="6"/>
    </row>
    <row r="436" spans="1:12" ht="12.75">
      <c r="A436" s="34"/>
      <c r="B436" s="34"/>
      <c r="C436" s="371"/>
      <c r="D436" s="6"/>
      <c r="E436" s="6"/>
      <c r="F436" s="7"/>
      <c r="G436" s="7"/>
      <c r="H436" s="6"/>
      <c r="I436" s="6"/>
      <c r="J436" s="6"/>
      <c r="K436" s="6"/>
      <c r="L436" s="6"/>
    </row>
    <row r="437" spans="1:12" ht="12.75">
      <c r="A437" s="34"/>
      <c r="B437" s="34"/>
      <c r="C437" s="371"/>
      <c r="D437" s="6"/>
      <c r="E437" s="6"/>
      <c r="F437" s="7"/>
      <c r="G437" s="7"/>
      <c r="H437" s="6"/>
      <c r="I437" s="6"/>
      <c r="J437" s="6"/>
      <c r="K437" s="6"/>
      <c r="L437" s="6"/>
    </row>
    <row r="438" spans="1:12" ht="12.75">
      <c r="A438" s="34"/>
      <c r="B438" s="34"/>
      <c r="C438" s="371"/>
      <c r="D438" s="6"/>
      <c r="E438" s="6"/>
      <c r="F438" s="7"/>
      <c r="G438" s="7"/>
      <c r="H438" s="6"/>
      <c r="I438" s="6"/>
      <c r="J438" s="6"/>
      <c r="K438" s="6"/>
      <c r="L438" s="6"/>
    </row>
    <row r="439" spans="1:12" ht="12.75">
      <c r="A439" s="34"/>
      <c r="B439" s="34"/>
      <c r="C439" s="371"/>
      <c r="D439" s="6"/>
      <c r="E439" s="6"/>
      <c r="F439" s="7"/>
      <c r="G439" s="7"/>
      <c r="H439" s="6"/>
      <c r="I439" s="6"/>
      <c r="J439" s="6"/>
      <c r="K439" s="6"/>
      <c r="L439" s="6"/>
    </row>
    <row r="440" spans="1:12" ht="12.75">
      <c r="A440" s="34"/>
      <c r="B440" s="34"/>
      <c r="C440" s="371"/>
      <c r="D440" s="6"/>
      <c r="E440" s="6"/>
      <c r="F440" s="7"/>
      <c r="G440" s="7"/>
      <c r="H440" s="6"/>
      <c r="I440" s="6"/>
      <c r="J440" s="6"/>
      <c r="K440" s="6"/>
      <c r="L440" s="6"/>
    </row>
    <row r="441" spans="1:12" ht="12.75">
      <c r="A441" s="34"/>
      <c r="B441" s="34"/>
      <c r="C441" s="371"/>
      <c r="D441" s="6"/>
      <c r="E441" s="6"/>
      <c r="F441" s="7"/>
      <c r="G441" s="7"/>
      <c r="H441" s="6"/>
      <c r="I441" s="6"/>
      <c r="J441" s="6"/>
      <c r="K441" s="6"/>
      <c r="L441" s="6"/>
    </row>
    <row r="442" spans="1:12" ht="12.75">
      <c r="A442" s="34"/>
      <c r="B442" s="34"/>
      <c r="C442" s="371"/>
      <c r="D442" s="6"/>
      <c r="E442" s="6"/>
      <c r="F442" s="7"/>
      <c r="G442" s="7"/>
      <c r="H442" s="6"/>
      <c r="I442" s="6"/>
      <c r="J442" s="6"/>
      <c r="K442" s="6"/>
      <c r="L442" s="6"/>
    </row>
    <row r="443" spans="1:12" ht="12.75">
      <c r="A443" s="34"/>
      <c r="B443" s="34"/>
      <c r="C443" s="371"/>
      <c r="D443" s="6"/>
      <c r="E443" s="6"/>
      <c r="F443" s="7"/>
      <c r="G443" s="7"/>
      <c r="H443" s="6"/>
      <c r="I443" s="6"/>
      <c r="J443" s="6"/>
      <c r="K443" s="6"/>
      <c r="L443" s="6"/>
    </row>
    <row r="444" spans="1:12" ht="12.75">
      <c r="A444" s="34"/>
      <c r="B444" s="34"/>
      <c r="C444" s="371"/>
      <c r="D444" s="6"/>
      <c r="E444" s="6"/>
      <c r="F444" s="7"/>
      <c r="G444" s="7"/>
      <c r="H444" s="6"/>
      <c r="I444" s="6"/>
      <c r="J444" s="6"/>
      <c r="K444" s="6"/>
      <c r="L444" s="6"/>
    </row>
    <row r="445" spans="1:12" ht="12.75">
      <c r="A445" s="34"/>
      <c r="B445" s="34"/>
      <c r="C445" s="371"/>
      <c r="D445" s="6"/>
      <c r="E445" s="6"/>
      <c r="F445" s="7"/>
      <c r="G445" s="7"/>
      <c r="H445" s="6"/>
      <c r="I445" s="6"/>
      <c r="J445" s="6"/>
      <c r="K445" s="6"/>
      <c r="L445" s="6"/>
    </row>
    <row r="446" spans="1:12" ht="12.75">
      <c r="A446" s="34"/>
      <c r="B446" s="34"/>
      <c r="C446" s="371"/>
      <c r="D446" s="6"/>
      <c r="E446" s="6"/>
      <c r="F446" s="7"/>
      <c r="G446" s="7"/>
      <c r="H446" s="6"/>
      <c r="I446" s="6"/>
      <c r="J446" s="6"/>
      <c r="K446" s="6"/>
      <c r="L446" s="6"/>
    </row>
    <row r="447" spans="1:12" ht="12.75">
      <c r="A447" s="34"/>
      <c r="B447" s="34"/>
      <c r="C447" s="371"/>
      <c r="D447" s="6"/>
      <c r="E447" s="6"/>
      <c r="F447" s="7"/>
      <c r="G447" s="7"/>
      <c r="H447" s="6"/>
      <c r="I447" s="6"/>
      <c r="J447" s="6"/>
      <c r="K447" s="6"/>
      <c r="L447" s="6"/>
    </row>
    <row r="448" spans="1:12" ht="12.75">
      <c r="A448" s="34"/>
      <c r="B448" s="34"/>
      <c r="C448" s="371"/>
      <c r="D448" s="6"/>
      <c r="E448" s="6"/>
      <c r="F448" s="7"/>
      <c r="G448" s="7"/>
      <c r="H448" s="6"/>
      <c r="I448" s="6"/>
      <c r="J448" s="6"/>
      <c r="K448" s="6"/>
      <c r="L448" s="6"/>
    </row>
  </sheetData>
  <sheetProtection password="EF65" sheet="1"/>
  <mergeCells count="67">
    <mergeCell ref="I10:K11"/>
    <mergeCell ref="A14:C14"/>
    <mergeCell ref="A10:C10"/>
    <mergeCell ref="K1:L1"/>
    <mergeCell ref="E3:I3"/>
    <mergeCell ref="E2:I2"/>
    <mergeCell ref="E1:I1"/>
    <mergeCell ref="J1:J9"/>
    <mergeCell ref="K9:L9"/>
    <mergeCell ref="K6:L6"/>
    <mergeCell ref="K7:L7"/>
    <mergeCell ref="E9:I9"/>
    <mergeCell ref="A3:D9"/>
    <mergeCell ref="E5:I6"/>
    <mergeCell ref="E7:I8"/>
    <mergeCell ref="K4:L5"/>
    <mergeCell ref="K2:L3"/>
    <mergeCell ref="E4:I4"/>
    <mergeCell ref="A1:D2"/>
    <mergeCell ref="A11:C13"/>
    <mergeCell ref="H11:H13"/>
    <mergeCell ref="D16:G16"/>
    <mergeCell ref="D17:G17"/>
    <mergeCell ref="B16:C16"/>
    <mergeCell ref="D11:G13"/>
    <mergeCell ref="D14:G14"/>
    <mergeCell ref="B15:C15"/>
    <mergeCell ref="D15:G15"/>
    <mergeCell ref="D38:G38"/>
    <mergeCell ref="D45:G45"/>
    <mergeCell ref="K8:L8"/>
    <mergeCell ref="D40:G40"/>
    <mergeCell ref="D24:G24"/>
    <mergeCell ref="D29:G29"/>
    <mergeCell ref="D25:G25"/>
    <mergeCell ref="D20:G20"/>
    <mergeCell ref="D10:G10"/>
    <mergeCell ref="D39:G39"/>
    <mergeCell ref="D41:G41"/>
    <mergeCell ref="D19:G19"/>
    <mergeCell ref="D43:G43"/>
    <mergeCell ref="D44:G44"/>
    <mergeCell ref="A19:B26"/>
    <mergeCell ref="A51:L51"/>
    <mergeCell ref="D26:G26"/>
    <mergeCell ref="D27:G27"/>
    <mergeCell ref="D46:G46"/>
    <mergeCell ref="D28:G28"/>
    <mergeCell ref="D18:G18"/>
    <mergeCell ref="D22:G22"/>
    <mergeCell ref="D23:G23"/>
    <mergeCell ref="D21:G21"/>
    <mergeCell ref="D34:G34"/>
    <mergeCell ref="D32:G32"/>
    <mergeCell ref="D33:G33"/>
    <mergeCell ref="D30:G30"/>
    <mergeCell ref="D31:G31"/>
    <mergeCell ref="A50:L50"/>
    <mergeCell ref="D35:G35"/>
    <mergeCell ref="D48:G48"/>
    <mergeCell ref="D36:G36"/>
    <mergeCell ref="D49:G49"/>
    <mergeCell ref="A42:B49"/>
    <mergeCell ref="D42:G42"/>
    <mergeCell ref="D47:G47"/>
    <mergeCell ref="A30:B39"/>
    <mergeCell ref="D37:G37"/>
  </mergeCell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DG411"/>
  <sheetViews>
    <sheetView showOutlineSymbols="0" workbookViewId="0" topLeftCell="A1">
      <selection activeCell="G40" sqref="G40"/>
    </sheetView>
  </sheetViews>
  <sheetFormatPr defaultColWidth="9.140625" defaultRowHeight="12.75"/>
  <cols>
    <col min="1" max="2" width="2.7109375" style="2" customWidth="1"/>
    <col min="3" max="3" width="4.8515625" style="372" bestFit="1" customWidth="1"/>
    <col min="4" max="4" width="45.140625" style="2" customWidth="1"/>
    <col min="5" max="5" width="5.7109375" style="35" customWidth="1"/>
    <col min="6" max="9" width="10.28125" style="2" customWidth="1"/>
    <col min="10" max="111" width="9.140625" style="5" customWidth="1"/>
    <col min="112" max="16384" width="9.140625" style="3" customWidth="1"/>
  </cols>
  <sheetData>
    <row r="1" spans="1:9" ht="15" customHeight="1" thickBot="1">
      <c r="A1" s="705"/>
      <c r="B1" s="705"/>
      <c r="C1" s="705"/>
      <c r="D1" s="705"/>
      <c r="E1" s="705"/>
      <c r="F1" s="705"/>
      <c r="G1" s="705"/>
      <c r="H1" s="705"/>
      <c r="I1" s="705"/>
    </row>
    <row r="2" spans="1:9" ht="13.5" customHeight="1">
      <c r="A2" s="713"/>
      <c r="B2" s="714"/>
      <c r="C2" s="715"/>
      <c r="D2" s="90" t="s">
        <v>684</v>
      </c>
      <c r="E2" s="91" t="s">
        <v>691</v>
      </c>
      <c r="F2" s="678" t="s">
        <v>728</v>
      </c>
      <c r="G2" s="714"/>
      <c r="H2" s="715"/>
      <c r="I2" s="92" t="s">
        <v>687</v>
      </c>
    </row>
    <row r="3" spans="1:9" ht="13.5" customHeight="1">
      <c r="A3" s="708" t="s">
        <v>2</v>
      </c>
      <c r="B3" s="716"/>
      <c r="C3" s="717"/>
      <c r="D3" s="710" t="s">
        <v>6</v>
      </c>
      <c r="E3" s="722" t="s">
        <v>12</v>
      </c>
      <c r="F3" s="725"/>
      <c r="G3" s="726"/>
      <c r="H3" s="727"/>
      <c r="I3" s="415" t="s">
        <v>686</v>
      </c>
    </row>
    <row r="4" spans="1:9" ht="13.5" customHeight="1">
      <c r="A4" s="718"/>
      <c r="B4" s="716"/>
      <c r="C4" s="717"/>
      <c r="D4" s="711"/>
      <c r="E4" s="723"/>
      <c r="F4" s="95" t="s">
        <v>688</v>
      </c>
      <c r="G4" s="93" t="s">
        <v>689</v>
      </c>
      <c r="H4" s="96" t="s">
        <v>690</v>
      </c>
      <c r="I4" s="94" t="s">
        <v>690</v>
      </c>
    </row>
    <row r="5" spans="1:9" ht="13.5" customHeight="1" thickBot="1">
      <c r="A5" s="719"/>
      <c r="B5" s="720"/>
      <c r="C5" s="721"/>
      <c r="D5" s="712"/>
      <c r="E5" s="724"/>
      <c r="F5" s="97">
        <v>1</v>
      </c>
      <c r="G5" s="98">
        <v>2</v>
      </c>
      <c r="H5" s="99">
        <v>3</v>
      </c>
      <c r="I5" s="100">
        <v>4</v>
      </c>
    </row>
    <row r="6" spans="1:9" ht="16.5" customHeight="1">
      <c r="A6" s="74" t="s">
        <v>39</v>
      </c>
      <c r="B6" s="706"/>
      <c r="C6" s="707"/>
      <c r="D6" s="101" t="s">
        <v>729</v>
      </c>
      <c r="E6" s="88" t="s">
        <v>53</v>
      </c>
      <c r="F6" s="373">
        <f>F7+F15+F37+F40</f>
        <v>0</v>
      </c>
      <c r="G6" s="373">
        <f>G7+G15+G37+G40</f>
        <v>0</v>
      </c>
      <c r="H6" s="373">
        <f>H7+H15+H37+H40</f>
        <v>0</v>
      </c>
      <c r="I6" s="374">
        <f>I7+I15+I37+I40</f>
        <v>0</v>
      </c>
    </row>
    <row r="7" spans="1:9" ht="16.5" customHeight="1">
      <c r="A7" s="75" t="s">
        <v>39</v>
      </c>
      <c r="B7" s="76" t="s">
        <v>3</v>
      </c>
      <c r="C7" s="378"/>
      <c r="D7" s="102" t="s">
        <v>730</v>
      </c>
      <c r="E7" s="88" t="s">
        <v>54</v>
      </c>
      <c r="F7" s="375">
        <f>SUM(F8:F10)+F13+F14</f>
        <v>0</v>
      </c>
      <c r="G7" s="375">
        <f>SUM(G8:G10)+G13+G14</f>
        <v>0</v>
      </c>
      <c r="H7" s="375">
        <f>SUM(H8:H10)+H13+H14</f>
        <v>0</v>
      </c>
      <c r="I7" s="376">
        <f>SUM(I8:I10)+I13+I14</f>
        <v>0</v>
      </c>
    </row>
    <row r="8" spans="1:9" ht="16.5" customHeight="1">
      <c r="A8" s="84" t="s">
        <v>39</v>
      </c>
      <c r="B8" s="85" t="s">
        <v>3</v>
      </c>
      <c r="C8" s="365">
        <v>1</v>
      </c>
      <c r="D8" s="103" t="s">
        <v>731</v>
      </c>
      <c r="E8" s="88" t="s">
        <v>55</v>
      </c>
      <c r="F8" s="79">
        <f>+UCETNI_DATA!M46+UCETNI_DATA!M47+UCETNI_DATA!M48</f>
        <v>0</v>
      </c>
      <c r="G8" s="79">
        <f>+UCETNI_DATA!M59</f>
        <v>0</v>
      </c>
      <c r="H8" s="80">
        <f>F8+G8</f>
        <v>0</v>
      </c>
      <c r="I8" s="81">
        <v>0</v>
      </c>
    </row>
    <row r="9" spans="1:9" ht="16.5" customHeight="1">
      <c r="A9" s="708"/>
      <c r="B9" s="524"/>
      <c r="C9" s="368">
        <v>2</v>
      </c>
      <c r="D9" s="103" t="s">
        <v>732</v>
      </c>
      <c r="E9" s="88" t="s">
        <v>56</v>
      </c>
      <c r="F9" s="79">
        <f>+UCETNI_DATA!M49+UCETNI_DATA!M50</f>
        <v>0</v>
      </c>
      <c r="G9" s="79">
        <f>+UCETNI_DATA!M60+UCETNI_DATA!M61</f>
        <v>0</v>
      </c>
      <c r="H9" s="80">
        <f aca="true" t="shared" si="0" ref="H9:H14">F9+G9</f>
        <v>0</v>
      </c>
      <c r="I9" s="81">
        <v>0</v>
      </c>
    </row>
    <row r="10" spans="1:9" ht="16.5" customHeight="1">
      <c r="A10" s="702"/>
      <c r="B10" s="524"/>
      <c r="C10" s="368">
        <v>3</v>
      </c>
      <c r="D10" s="103" t="s">
        <v>733</v>
      </c>
      <c r="E10" s="88" t="s">
        <v>57</v>
      </c>
      <c r="F10" s="82">
        <f>SUM(F11:F12)</f>
        <v>0</v>
      </c>
      <c r="G10" s="82">
        <f>SUM(G11:G12)</f>
        <v>0</v>
      </c>
      <c r="H10" s="82">
        <f>SUM(H11:H12)</f>
        <v>0</v>
      </c>
      <c r="I10" s="83">
        <f>SUM(I11:I12)</f>
        <v>0</v>
      </c>
    </row>
    <row r="11" spans="1:9" ht="16.5" customHeight="1">
      <c r="A11" s="702"/>
      <c r="B11" s="524"/>
      <c r="C11" s="368" t="s">
        <v>623</v>
      </c>
      <c r="D11" s="103" t="s">
        <v>734</v>
      </c>
      <c r="E11" s="88" t="s">
        <v>58</v>
      </c>
      <c r="F11" s="79">
        <f>+UCETNI_DATA!M51</f>
        <v>0</v>
      </c>
      <c r="G11" s="79">
        <f>+UCETNI_DATA!M62</f>
        <v>0</v>
      </c>
      <c r="H11" s="80">
        <f t="shared" si="0"/>
        <v>0</v>
      </c>
      <c r="I11" s="81">
        <v>0</v>
      </c>
    </row>
    <row r="12" spans="1:9" ht="16.5" customHeight="1">
      <c r="A12" s="702"/>
      <c r="B12" s="524"/>
      <c r="C12" s="368" t="s">
        <v>624</v>
      </c>
      <c r="D12" s="103" t="s">
        <v>735</v>
      </c>
      <c r="E12" s="88" t="s">
        <v>59</v>
      </c>
      <c r="F12" s="79">
        <f>+UCETNI_DATA!M53+UCETNI_DATA!M54+UCETNI_DATA!M55</f>
        <v>0</v>
      </c>
      <c r="G12" s="79">
        <f>+UCETNI_DATA!M64</f>
        <v>0</v>
      </c>
      <c r="H12" s="80">
        <f t="shared" si="0"/>
        <v>0</v>
      </c>
      <c r="I12" s="81">
        <v>0</v>
      </c>
    </row>
    <row r="13" spans="1:9" ht="16.5" customHeight="1">
      <c r="A13" s="702"/>
      <c r="B13" s="524"/>
      <c r="C13" s="368">
        <v>4</v>
      </c>
      <c r="D13" s="103" t="s">
        <v>736</v>
      </c>
      <c r="E13" s="88" t="s">
        <v>60</v>
      </c>
      <c r="F13" s="79">
        <f>+UCETNI_DATA!M52</f>
        <v>0</v>
      </c>
      <c r="G13" s="79">
        <f>+UCETNI_DATA!M63</f>
        <v>0</v>
      </c>
      <c r="H13" s="80">
        <f t="shared" si="0"/>
        <v>0</v>
      </c>
      <c r="I13" s="81">
        <v>0</v>
      </c>
    </row>
    <row r="14" spans="1:9" ht="16.5" customHeight="1">
      <c r="A14" s="703"/>
      <c r="B14" s="704"/>
      <c r="C14" s="369" t="s">
        <v>608</v>
      </c>
      <c r="D14" s="103" t="s">
        <v>737</v>
      </c>
      <c r="E14" s="88" t="s">
        <v>61</v>
      </c>
      <c r="F14" s="79">
        <f>+UCETNI_DATA!M56+UCETNI_DATA!M57+UCETNI_DATA!M58</f>
        <v>0</v>
      </c>
      <c r="G14" s="79">
        <f>+UCETNI_DATA!M65+UCETNI_DATA!M66+UCETNI_DATA!M67</f>
        <v>0</v>
      </c>
      <c r="H14" s="80">
        <f t="shared" si="0"/>
        <v>0</v>
      </c>
      <c r="I14" s="81">
        <v>0</v>
      </c>
    </row>
    <row r="15" spans="1:9" ht="16.5" customHeight="1">
      <c r="A15" s="75" t="s">
        <v>39</v>
      </c>
      <c r="B15" s="76" t="s">
        <v>4</v>
      </c>
      <c r="C15" s="378"/>
      <c r="D15" s="102" t="s">
        <v>738</v>
      </c>
      <c r="E15" s="88" t="s">
        <v>62</v>
      </c>
      <c r="F15" s="375">
        <f>+F16+F26</f>
        <v>0</v>
      </c>
      <c r="G15" s="375">
        <f>+G16+G26</f>
        <v>0</v>
      </c>
      <c r="H15" s="375">
        <f>+H16+H26</f>
        <v>0</v>
      </c>
      <c r="I15" s="376">
        <f>+I16+I26</f>
        <v>0</v>
      </c>
    </row>
    <row r="16" spans="1:9" ht="16.5" customHeight="1">
      <c r="A16" s="84" t="s">
        <v>39</v>
      </c>
      <c r="B16" s="85" t="s">
        <v>4</v>
      </c>
      <c r="C16" s="365">
        <v>1</v>
      </c>
      <c r="D16" s="380" t="s">
        <v>747</v>
      </c>
      <c r="E16" s="88" t="s">
        <v>181</v>
      </c>
      <c r="F16" s="82">
        <f>+SUM(F17:F21)</f>
        <v>0</v>
      </c>
      <c r="G16" s="82">
        <f>+SUM(G17:G21)</f>
        <v>0</v>
      </c>
      <c r="H16" s="82">
        <f>+SUM(H17:H21)</f>
        <v>0</v>
      </c>
      <c r="I16" s="83">
        <f>+SUM(I17:I21)</f>
        <v>0</v>
      </c>
    </row>
    <row r="17" spans="1:9" ht="16.5" customHeight="1">
      <c r="A17" s="700"/>
      <c r="B17" s="701"/>
      <c r="C17" s="365" t="s">
        <v>611</v>
      </c>
      <c r="D17" s="103" t="s">
        <v>739</v>
      </c>
      <c r="E17" s="88" t="s">
        <v>63</v>
      </c>
      <c r="F17" s="79">
        <f>+UCETNI_DATA!M85+UCETNI_DATA!M87+UCETNI_DATA!M91</f>
        <v>0</v>
      </c>
      <c r="G17" s="79">
        <v>0</v>
      </c>
      <c r="H17" s="80">
        <f aca="true" t="shared" si="1" ref="H17:H25">F17+G17</f>
        <v>0</v>
      </c>
      <c r="I17" s="81">
        <v>0</v>
      </c>
    </row>
    <row r="18" spans="1:9" ht="16.5" customHeight="1">
      <c r="A18" s="702"/>
      <c r="B18" s="524"/>
      <c r="C18" s="368" t="s">
        <v>612</v>
      </c>
      <c r="D18" s="103" t="s">
        <v>740</v>
      </c>
      <c r="E18" s="88" t="s">
        <v>64</v>
      </c>
      <c r="F18" s="79">
        <f>+UCETNI_DATA!M108</f>
        <v>0</v>
      </c>
      <c r="G18" s="79">
        <v>0</v>
      </c>
      <c r="H18" s="80">
        <f t="shared" si="1"/>
        <v>0</v>
      </c>
      <c r="I18" s="81">
        <v>0</v>
      </c>
    </row>
    <row r="19" spans="1:9" ht="16.5" customHeight="1">
      <c r="A19" s="702"/>
      <c r="B19" s="524"/>
      <c r="C19" s="368" t="s">
        <v>625</v>
      </c>
      <c r="D19" s="104" t="s">
        <v>741</v>
      </c>
      <c r="E19" s="88" t="s">
        <v>65</v>
      </c>
      <c r="F19" s="79">
        <f>+UCETNI_DATA!M110</f>
        <v>0</v>
      </c>
      <c r="G19" s="79">
        <v>0</v>
      </c>
      <c r="H19" s="80">
        <f t="shared" si="1"/>
        <v>0</v>
      </c>
      <c r="I19" s="81">
        <v>0</v>
      </c>
    </row>
    <row r="20" spans="1:9" ht="16.5" customHeight="1">
      <c r="A20" s="702"/>
      <c r="B20" s="524"/>
      <c r="C20" s="368" t="s">
        <v>626</v>
      </c>
      <c r="D20" s="103" t="s">
        <v>742</v>
      </c>
      <c r="E20" s="88" t="s">
        <v>66</v>
      </c>
      <c r="F20" s="79">
        <f>+UCETNI_DATA!M180</f>
        <v>0</v>
      </c>
      <c r="G20" s="79">
        <v>0</v>
      </c>
      <c r="H20" s="80">
        <f>F20+G20</f>
        <v>0</v>
      </c>
      <c r="I20" s="81">
        <v>0</v>
      </c>
    </row>
    <row r="21" spans="1:9" ht="16.5" customHeight="1">
      <c r="A21" s="702"/>
      <c r="B21" s="524"/>
      <c r="C21" s="368" t="s">
        <v>627</v>
      </c>
      <c r="D21" s="104" t="s">
        <v>748</v>
      </c>
      <c r="E21" s="88" t="s">
        <v>67</v>
      </c>
      <c r="F21" s="82">
        <f>SUM(F22:F25)</f>
        <v>0</v>
      </c>
      <c r="G21" s="82">
        <f>SUM(G22:G25)</f>
        <v>0</v>
      </c>
      <c r="H21" s="82">
        <f>SUM(H22:H25)</f>
        <v>0</v>
      </c>
      <c r="I21" s="83">
        <f>SUM(I22:I25)</f>
        <v>0</v>
      </c>
    </row>
    <row r="22" spans="1:9" ht="16.5" customHeight="1">
      <c r="A22" s="702"/>
      <c r="B22" s="524"/>
      <c r="C22" s="368" t="s">
        <v>628</v>
      </c>
      <c r="D22" s="104" t="s">
        <v>743</v>
      </c>
      <c r="E22" s="88" t="s">
        <v>68</v>
      </c>
      <c r="F22" s="79">
        <f>+UCETNI_DATA!M113+UCETNI_DATA!M115+UCETNI_DATA!M117</f>
        <v>0</v>
      </c>
      <c r="G22" s="79">
        <v>0</v>
      </c>
      <c r="H22" s="80">
        <f t="shared" si="1"/>
        <v>0</v>
      </c>
      <c r="I22" s="81">
        <v>0</v>
      </c>
    </row>
    <row r="23" spans="1:111" s="40" customFormat="1" ht="16.5" customHeight="1">
      <c r="A23" s="702"/>
      <c r="B23" s="524"/>
      <c r="C23" s="368" t="s">
        <v>629</v>
      </c>
      <c r="D23" s="104" t="s">
        <v>744</v>
      </c>
      <c r="E23" s="88" t="s">
        <v>69</v>
      </c>
      <c r="F23" s="79">
        <f>+UCETNI_DATA!M89</f>
        <v>0</v>
      </c>
      <c r="G23" s="79">
        <v>0</v>
      </c>
      <c r="H23" s="80">
        <f t="shared" si="1"/>
        <v>0</v>
      </c>
      <c r="I23" s="81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</row>
    <row r="24" spans="1:9" ht="16.5" customHeight="1">
      <c r="A24" s="702"/>
      <c r="B24" s="524"/>
      <c r="C24" s="379" t="s">
        <v>630</v>
      </c>
      <c r="D24" s="103" t="s">
        <v>745</v>
      </c>
      <c r="E24" s="88" t="s">
        <v>70</v>
      </c>
      <c r="F24" s="79">
        <f>+UCETNI_DATA!M145</f>
        <v>0</v>
      </c>
      <c r="G24" s="79">
        <v>0</v>
      </c>
      <c r="H24" s="80">
        <f t="shared" si="1"/>
        <v>0</v>
      </c>
      <c r="I24" s="81">
        <v>0</v>
      </c>
    </row>
    <row r="25" spans="1:9" ht="16.5" customHeight="1">
      <c r="A25" s="702"/>
      <c r="B25" s="524"/>
      <c r="C25" s="379" t="s">
        <v>631</v>
      </c>
      <c r="D25" s="103" t="s">
        <v>746</v>
      </c>
      <c r="E25" s="88" t="s">
        <v>71</v>
      </c>
      <c r="F25" s="79">
        <f>+UCETNI_DATA!M126+UCETNI_DATA!M129+UCETNI_DATA!M131+UCETNI_DATA!M133+UCETNI_DATA!M137</f>
        <v>0</v>
      </c>
      <c r="G25" s="79">
        <v>0</v>
      </c>
      <c r="H25" s="80">
        <f t="shared" si="1"/>
        <v>0</v>
      </c>
      <c r="I25" s="81">
        <v>0</v>
      </c>
    </row>
    <row r="26" spans="1:9" ht="16.5" customHeight="1">
      <c r="A26" s="702"/>
      <c r="B26" s="524"/>
      <c r="C26" s="379" t="s">
        <v>613</v>
      </c>
      <c r="D26" s="380" t="s">
        <v>749</v>
      </c>
      <c r="E26" s="88" t="s">
        <v>72</v>
      </c>
      <c r="F26" s="82">
        <f>SUM(F27:F30)</f>
        <v>0</v>
      </c>
      <c r="G26" s="82">
        <f>SUM(G27:G30)</f>
        <v>0</v>
      </c>
      <c r="H26" s="82">
        <f>SUM(H27:H30)</f>
        <v>0</v>
      </c>
      <c r="I26" s="83">
        <f>SUM(I27:I30)</f>
        <v>0</v>
      </c>
    </row>
    <row r="27" spans="1:9" ht="16.5" customHeight="1">
      <c r="A27" s="702"/>
      <c r="B27" s="524"/>
      <c r="C27" s="368" t="s">
        <v>605</v>
      </c>
      <c r="D27" s="103" t="s">
        <v>739</v>
      </c>
      <c r="E27" s="88" t="s">
        <v>184</v>
      </c>
      <c r="F27" s="79">
        <f>+UCETNI_DATA!M84+UCETNI_DATA!M86+UCETNI_DATA!M90</f>
        <v>0</v>
      </c>
      <c r="G27" s="79">
        <f>+UCETNI_DATA!M148</f>
        <v>0</v>
      </c>
      <c r="H27" s="80">
        <f>F27+G27</f>
        <v>0</v>
      </c>
      <c r="I27" s="81">
        <v>0</v>
      </c>
    </row>
    <row r="28" spans="1:9" ht="16.5" customHeight="1">
      <c r="A28" s="702"/>
      <c r="B28" s="524"/>
      <c r="C28" s="368" t="s">
        <v>606</v>
      </c>
      <c r="D28" s="103" t="s">
        <v>740</v>
      </c>
      <c r="E28" s="88" t="s">
        <v>73</v>
      </c>
      <c r="F28" s="79">
        <f>+UCETNI_DATA!M107</f>
        <v>0</v>
      </c>
      <c r="G28" s="79">
        <v>0</v>
      </c>
      <c r="H28" s="80">
        <f aca="true" t="shared" si="2" ref="H28:H36">F28+G28</f>
        <v>0</v>
      </c>
      <c r="I28" s="81">
        <v>0</v>
      </c>
    </row>
    <row r="29" spans="1:9" ht="16.5" customHeight="1">
      <c r="A29" s="702"/>
      <c r="B29" s="524"/>
      <c r="C29" s="368" t="s">
        <v>632</v>
      </c>
      <c r="D29" s="104" t="s">
        <v>741</v>
      </c>
      <c r="E29" s="88" t="s">
        <v>74</v>
      </c>
      <c r="F29" s="79">
        <f>+UCETNI_DATA!M109</f>
        <v>0</v>
      </c>
      <c r="G29" s="79">
        <v>0</v>
      </c>
      <c r="H29" s="80">
        <f t="shared" si="2"/>
        <v>0</v>
      </c>
      <c r="I29" s="81">
        <v>0</v>
      </c>
    </row>
    <row r="30" spans="1:9" ht="16.5" customHeight="1">
      <c r="A30" s="702"/>
      <c r="B30" s="524"/>
      <c r="C30" s="368" t="s">
        <v>633</v>
      </c>
      <c r="D30" s="104" t="s">
        <v>750</v>
      </c>
      <c r="E30" s="88" t="s">
        <v>80</v>
      </c>
      <c r="F30" s="82">
        <f>SUM(F31:F36)</f>
        <v>0</v>
      </c>
      <c r="G30" s="82">
        <f>SUM(G31:G36)</f>
        <v>0</v>
      </c>
      <c r="H30" s="82">
        <f>SUM(H31:H36)</f>
        <v>0</v>
      </c>
      <c r="I30" s="83">
        <f>SUM(I31:I36)</f>
        <v>0</v>
      </c>
    </row>
    <row r="31" spans="1:9" ht="16.5" customHeight="1">
      <c r="A31" s="702"/>
      <c r="B31" s="524"/>
      <c r="C31" s="368" t="s">
        <v>634</v>
      </c>
      <c r="D31" s="104" t="s">
        <v>743</v>
      </c>
      <c r="E31" s="88" t="s">
        <v>81</v>
      </c>
      <c r="F31" s="79">
        <f>+UCETNI_DATA!M112+UCETNI_DATA!M114+UCETNI_DATA!M116</f>
        <v>0</v>
      </c>
      <c r="G31" s="79">
        <v>0</v>
      </c>
      <c r="H31" s="80">
        <f t="shared" si="2"/>
        <v>0</v>
      </c>
      <c r="I31" s="81">
        <v>0</v>
      </c>
    </row>
    <row r="32" spans="1:9" ht="16.5" customHeight="1">
      <c r="A32" s="702"/>
      <c r="B32" s="524"/>
      <c r="C32" s="368" t="s">
        <v>635</v>
      </c>
      <c r="D32" s="103" t="s">
        <v>751</v>
      </c>
      <c r="E32" s="88" t="s">
        <v>82</v>
      </c>
      <c r="F32" s="79">
        <f>+UCETNI_DATA!M99</f>
        <v>0</v>
      </c>
      <c r="G32" s="79">
        <v>0</v>
      </c>
      <c r="H32" s="80">
        <f t="shared" si="2"/>
        <v>0</v>
      </c>
      <c r="I32" s="81">
        <v>0</v>
      </c>
    </row>
    <row r="33" spans="1:9" ht="16.5" customHeight="1">
      <c r="A33" s="702"/>
      <c r="B33" s="524"/>
      <c r="C33" s="368" t="s">
        <v>636</v>
      </c>
      <c r="D33" s="103" t="s">
        <v>752</v>
      </c>
      <c r="E33" s="88" t="s">
        <v>83</v>
      </c>
      <c r="F33" s="79">
        <f>+UCETNI_DATA!M100+UCETNI_DATA!M101+UCETNI_DATA!M102+UCETNI_DATA!M103+UCETNI_DATA!M104+UCETNI_DATA!M105+UCETNI_DATA!M106</f>
        <v>0</v>
      </c>
      <c r="G33" s="79">
        <v>0</v>
      </c>
      <c r="H33" s="80">
        <f t="shared" si="2"/>
        <v>0</v>
      </c>
      <c r="I33" s="81">
        <v>0</v>
      </c>
    </row>
    <row r="34" spans="1:9" ht="16.5" customHeight="1">
      <c r="A34" s="702"/>
      <c r="B34" s="524"/>
      <c r="C34" s="368" t="s">
        <v>637</v>
      </c>
      <c r="D34" s="103" t="s">
        <v>753</v>
      </c>
      <c r="E34" s="88" t="s">
        <v>84</v>
      </c>
      <c r="F34" s="79">
        <f>+UCETNI_DATA!M88</f>
        <v>0</v>
      </c>
      <c r="G34" s="79">
        <v>0</v>
      </c>
      <c r="H34" s="80">
        <f t="shared" si="2"/>
        <v>0</v>
      </c>
      <c r="I34" s="81">
        <v>0</v>
      </c>
    </row>
    <row r="35" spans="1:9" ht="16.5" customHeight="1">
      <c r="A35" s="702"/>
      <c r="B35" s="524"/>
      <c r="C35" s="368" t="s">
        <v>638</v>
      </c>
      <c r="D35" s="103" t="s">
        <v>745</v>
      </c>
      <c r="E35" s="88" t="s">
        <v>85</v>
      </c>
      <c r="F35" s="79">
        <f>+UCETNI_DATA!M144</f>
        <v>0</v>
      </c>
      <c r="G35" s="79">
        <v>0</v>
      </c>
      <c r="H35" s="80">
        <f t="shared" si="2"/>
        <v>0</v>
      </c>
      <c r="I35" s="81">
        <v>0</v>
      </c>
    </row>
    <row r="36" spans="1:9" ht="16.5" customHeight="1">
      <c r="A36" s="703"/>
      <c r="B36" s="704"/>
      <c r="C36" s="369" t="s">
        <v>639</v>
      </c>
      <c r="D36" s="103" t="s">
        <v>754</v>
      </c>
      <c r="E36" s="88" t="s">
        <v>86</v>
      </c>
      <c r="F36" s="79">
        <f>+UCETNI_DATA!M98+UCETNI_DATA!M125+UCETNI_DATA!M128+UCETNI_DATA!M130+UCETNI_DATA!M132+UCETNI_DATA!M136+UCETNI_DATA!M134+UCETNI_DATA!M149+UCETNI_DATA!M150</f>
        <v>0</v>
      </c>
      <c r="G36" s="79">
        <v>0</v>
      </c>
      <c r="H36" s="80">
        <f t="shared" si="2"/>
        <v>0</v>
      </c>
      <c r="I36" s="81">
        <v>0</v>
      </c>
    </row>
    <row r="37" spans="1:9" ht="16.5" customHeight="1">
      <c r="A37" s="75" t="s">
        <v>39</v>
      </c>
      <c r="B37" s="76" t="s">
        <v>5</v>
      </c>
      <c r="C37" s="378"/>
      <c r="D37" s="102" t="s">
        <v>755</v>
      </c>
      <c r="E37" s="88" t="s">
        <v>87</v>
      </c>
      <c r="F37" s="375">
        <f>F38+F39</f>
        <v>0</v>
      </c>
      <c r="G37" s="375">
        <f>G38+G39</f>
        <v>0</v>
      </c>
      <c r="H37" s="375">
        <f>H38+H39</f>
        <v>0</v>
      </c>
      <c r="I37" s="376">
        <f>I38+I39</f>
        <v>0</v>
      </c>
    </row>
    <row r="38" spans="1:9" ht="16.5" customHeight="1">
      <c r="A38" s="84" t="s">
        <v>39</v>
      </c>
      <c r="B38" s="85" t="s">
        <v>5</v>
      </c>
      <c r="C38" s="365">
        <v>1</v>
      </c>
      <c r="D38" s="103" t="s">
        <v>725</v>
      </c>
      <c r="E38" s="88" t="s">
        <v>88</v>
      </c>
      <c r="F38" s="79">
        <v>0</v>
      </c>
      <c r="G38" s="79">
        <v>0</v>
      </c>
      <c r="H38" s="80">
        <f>F38+G38</f>
        <v>0</v>
      </c>
      <c r="I38" s="81">
        <v>0</v>
      </c>
    </row>
    <row r="39" spans="1:9" ht="16.5" customHeight="1">
      <c r="A39" s="86"/>
      <c r="B39" s="32"/>
      <c r="C39" s="368" t="s">
        <v>613</v>
      </c>
      <c r="D39" s="103" t="s">
        <v>763</v>
      </c>
      <c r="E39" s="88" t="s">
        <v>89</v>
      </c>
      <c r="F39" s="79">
        <f>+UCETNI_DATA!M75+UCETNI_DATA!M77+UCETNI_DATA!M79+UCETNI_DATA!M80+UCETNI_DATA!M81</f>
        <v>0</v>
      </c>
      <c r="G39" s="79">
        <f>+UCETNI_DATA!M83</f>
        <v>0</v>
      </c>
      <c r="H39" s="80">
        <f>F39+G39</f>
        <v>0</v>
      </c>
      <c r="I39" s="81">
        <v>0</v>
      </c>
    </row>
    <row r="40" spans="1:9" ht="16.5" customHeight="1">
      <c r="A40" s="75" t="s">
        <v>39</v>
      </c>
      <c r="B40" s="76" t="s">
        <v>41</v>
      </c>
      <c r="C40" s="378"/>
      <c r="D40" s="102" t="s">
        <v>762</v>
      </c>
      <c r="E40" s="88" t="s">
        <v>90</v>
      </c>
      <c r="F40" s="375">
        <f>F41+F42</f>
        <v>0</v>
      </c>
      <c r="G40" s="375">
        <f>G41+G42</f>
        <v>0</v>
      </c>
      <c r="H40" s="375">
        <f>H41+H42</f>
        <v>0</v>
      </c>
      <c r="I40" s="376">
        <f>I41+I42</f>
        <v>0</v>
      </c>
    </row>
    <row r="41" spans="1:9" ht="16.5" customHeight="1">
      <c r="A41" s="84" t="s">
        <v>39</v>
      </c>
      <c r="B41" s="85" t="s">
        <v>41</v>
      </c>
      <c r="C41" s="365">
        <v>1</v>
      </c>
      <c r="D41" s="103" t="s">
        <v>760</v>
      </c>
      <c r="E41" s="88" t="s">
        <v>91</v>
      </c>
      <c r="F41" s="79">
        <f>+UCETNI_DATA!M68+UCETNI_DATA!M69+UCETNI_DATA!M82</f>
        <v>0</v>
      </c>
      <c r="G41" s="79">
        <v>0</v>
      </c>
      <c r="H41" s="80">
        <f>F41+G41</f>
        <v>0</v>
      </c>
      <c r="I41" s="81">
        <v>0</v>
      </c>
    </row>
    <row r="42" spans="1:9" ht="16.5" customHeight="1">
      <c r="A42" s="708"/>
      <c r="B42" s="524"/>
      <c r="C42" s="368">
        <v>2</v>
      </c>
      <c r="D42" s="103" t="s">
        <v>761</v>
      </c>
      <c r="E42" s="88" t="s">
        <v>92</v>
      </c>
      <c r="F42" s="79">
        <f>+UCETNI_DATA!M70</f>
        <v>0</v>
      </c>
      <c r="G42" s="79">
        <v>0</v>
      </c>
      <c r="H42" s="80">
        <f>F42+G42</f>
        <v>0</v>
      </c>
      <c r="I42" s="81">
        <v>0</v>
      </c>
    </row>
    <row r="43" spans="1:9" ht="16.5" customHeight="1">
      <c r="A43" s="84" t="s">
        <v>40</v>
      </c>
      <c r="B43" s="85" t="s">
        <v>3</v>
      </c>
      <c r="C43" s="365"/>
      <c r="D43" s="102" t="s">
        <v>756</v>
      </c>
      <c r="E43" s="88" t="s">
        <v>93</v>
      </c>
      <c r="F43" s="375">
        <f>F44+F46+F45</f>
        <v>0</v>
      </c>
      <c r="G43" s="375">
        <f>G44+G46+G45</f>
        <v>0</v>
      </c>
      <c r="H43" s="375">
        <f>H44+H46+H45</f>
        <v>0</v>
      </c>
      <c r="I43" s="376">
        <f>I44+I46+I45</f>
        <v>0</v>
      </c>
    </row>
    <row r="44" spans="1:9" ht="16.5" customHeight="1">
      <c r="A44" s="86" t="s">
        <v>40</v>
      </c>
      <c r="B44" s="32" t="s">
        <v>3</v>
      </c>
      <c r="C44" s="368"/>
      <c r="D44" s="103" t="s">
        <v>757</v>
      </c>
      <c r="E44" s="88" t="s">
        <v>94</v>
      </c>
      <c r="F44" s="79">
        <f>+UCETNI_DATA!M139</f>
        <v>0</v>
      </c>
      <c r="G44" s="79">
        <v>0</v>
      </c>
      <c r="H44" s="80">
        <f>F44+G44</f>
        <v>0</v>
      </c>
      <c r="I44" s="81">
        <v>0</v>
      </c>
    </row>
    <row r="45" spans="1:9" ht="16.5" customHeight="1">
      <c r="A45" s="86" t="s">
        <v>40</v>
      </c>
      <c r="B45" s="32" t="s">
        <v>4</v>
      </c>
      <c r="C45" s="368"/>
      <c r="D45" s="103" t="s">
        <v>758</v>
      </c>
      <c r="E45" s="88" t="s">
        <v>185</v>
      </c>
      <c r="F45" s="79">
        <f>+UCETNI_DATA!M140</f>
        <v>0</v>
      </c>
      <c r="G45" s="79">
        <v>0</v>
      </c>
      <c r="H45" s="80">
        <f>F45+G45</f>
        <v>0</v>
      </c>
      <c r="I45" s="81">
        <v>0</v>
      </c>
    </row>
    <row r="46" spans="1:9" ht="16.5" customHeight="1" thickBot="1">
      <c r="A46" s="86" t="s">
        <v>40</v>
      </c>
      <c r="B46" s="32" t="s">
        <v>5</v>
      </c>
      <c r="C46" s="368"/>
      <c r="D46" s="103" t="s">
        <v>759</v>
      </c>
      <c r="E46" s="88" t="s">
        <v>95</v>
      </c>
      <c r="F46" s="79">
        <f>+UCETNI_DATA!M143</f>
        <v>0</v>
      </c>
      <c r="G46" s="79">
        <v>0</v>
      </c>
      <c r="H46" s="80">
        <f>F46+G46</f>
        <v>0</v>
      </c>
      <c r="I46" s="81">
        <v>0</v>
      </c>
    </row>
    <row r="47" spans="1:9" ht="15.75" customHeight="1">
      <c r="A47" s="709">
        <f>1+'R1'!A51:L51</f>
        <v>3</v>
      </c>
      <c r="B47" s="709"/>
      <c r="C47" s="709"/>
      <c r="D47" s="709"/>
      <c r="E47" s="709"/>
      <c r="F47" s="709"/>
      <c r="G47" s="709"/>
      <c r="H47" s="709"/>
      <c r="I47" s="709"/>
    </row>
    <row r="48" spans="1:9" ht="12.75">
      <c r="A48" s="6"/>
      <c r="B48" s="6"/>
      <c r="C48" s="371"/>
      <c r="D48" s="6"/>
      <c r="E48" s="34"/>
      <c r="F48" s="6"/>
      <c r="G48" s="6"/>
      <c r="H48" s="6"/>
      <c r="I48" s="6"/>
    </row>
    <row r="49" spans="1:9" ht="12.75">
      <c r="A49" s="6"/>
      <c r="B49" s="6"/>
      <c r="C49" s="371"/>
      <c r="D49" s="6"/>
      <c r="E49" s="34"/>
      <c r="F49" s="6"/>
      <c r="G49" s="6"/>
      <c r="H49" s="6"/>
      <c r="I49" s="6"/>
    </row>
    <row r="50" spans="1:9" ht="12.75">
      <c r="A50" s="6"/>
      <c r="B50" s="6"/>
      <c r="C50" s="371"/>
      <c r="D50" s="6"/>
      <c r="E50" s="34"/>
      <c r="F50" s="6"/>
      <c r="G50" s="6"/>
      <c r="H50" s="6"/>
      <c r="I50" s="6"/>
    </row>
    <row r="51" spans="1:9" ht="12.75">
      <c r="A51" s="6"/>
      <c r="B51" s="6"/>
      <c r="C51" s="371"/>
      <c r="D51" s="6"/>
      <c r="E51" s="34"/>
      <c r="F51" s="6"/>
      <c r="G51" s="6"/>
      <c r="H51" s="6"/>
      <c r="I51" s="6"/>
    </row>
    <row r="52" spans="1:9" ht="12.75">
      <c r="A52" s="6"/>
      <c r="B52" s="6"/>
      <c r="C52" s="371"/>
      <c r="D52" s="6"/>
      <c r="E52" s="34"/>
      <c r="F52" s="6"/>
      <c r="G52" s="6"/>
      <c r="H52" s="6"/>
      <c r="I52" s="6"/>
    </row>
    <row r="53" spans="1:9" ht="12.75">
      <c r="A53" s="6"/>
      <c r="B53" s="6"/>
      <c r="C53" s="371"/>
      <c r="D53" s="6"/>
      <c r="E53" s="34"/>
      <c r="F53" s="6"/>
      <c r="G53" s="6"/>
      <c r="H53" s="6"/>
      <c r="I53" s="6"/>
    </row>
    <row r="54" spans="1:9" ht="12.75">
      <c r="A54" s="6"/>
      <c r="B54" s="6"/>
      <c r="C54" s="371"/>
      <c r="D54" s="6"/>
      <c r="E54" s="34"/>
      <c r="F54" s="6"/>
      <c r="G54" s="6"/>
      <c r="H54" s="6"/>
      <c r="I54" s="6"/>
    </row>
    <row r="55" spans="1:9" ht="12.75">
      <c r="A55" s="6"/>
      <c r="B55" s="6"/>
      <c r="C55" s="371"/>
      <c r="D55" s="6"/>
      <c r="E55" s="34"/>
      <c r="F55" s="6"/>
      <c r="G55" s="6"/>
      <c r="H55" s="6"/>
      <c r="I55" s="6"/>
    </row>
    <row r="56" spans="1:9" ht="12.75">
      <c r="A56" s="6"/>
      <c r="B56" s="6"/>
      <c r="C56" s="371"/>
      <c r="D56" s="6"/>
      <c r="E56" s="34"/>
      <c r="F56" s="6"/>
      <c r="G56" s="6"/>
      <c r="H56" s="6"/>
      <c r="I56" s="6"/>
    </row>
    <row r="57" spans="1:9" ht="12.75">
      <c r="A57" s="6"/>
      <c r="B57" s="6"/>
      <c r="C57" s="371"/>
      <c r="D57" s="6"/>
      <c r="E57" s="34"/>
      <c r="F57" s="6"/>
      <c r="G57" s="6"/>
      <c r="H57" s="6"/>
      <c r="I57" s="6"/>
    </row>
    <row r="58" spans="1:9" ht="12.75">
      <c r="A58" s="6"/>
      <c r="B58" s="6"/>
      <c r="C58" s="371"/>
      <c r="D58" s="6"/>
      <c r="E58" s="34"/>
      <c r="F58" s="6"/>
      <c r="G58" s="6"/>
      <c r="H58" s="6"/>
      <c r="I58" s="6"/>
    </row>
    <row r="59" spans="1:9" ht="12.75">
      <c r="A59" s="6"/>
      <c r="B59" s="6"/>
      <c r="C59" s="371"/>
      <c r="D59" s="6"/>
      <c r="E59" s="34"/>
      <c r="F59" s="6"/>
      <c r="G59" s="6"/>
      <c r="H59" s="6"/>
      <c r="I59" s="6"/>
    </row>
    <row r="60" spans="1:9" ht="12.75">
      <c r="A60" s="6"/>
      <c r="B60" s="6"/>
      <c r="C60" s="371"/>
      <c r="D60" s="6"/>
      <c r="E60" s="34"/>
      <c r="F60" s="6"/>
      <c r="G60" s="6"/>
      <c r="H60" s="6"/>
      <c r="I60" s="6"/>
    </row>
    <row r="61" spans="1:9" ht="12.75">
      <c r="A61" s="6"/>
      <c r="B61" s="6"/>
      <c r="C61" s="371"/>
      <c r="D61" s="6"/>
      <c r="E61" s="34"/>
      <c r="F61" s="6"/>
      <c r="G61" s="6"/>
      <c r="H61" s="6"/>
      <c r="I61" s="6"/>
    </row>
    <row r="62" spans="1:9" ht="12.75">
      <c r="A62" s="6"/>
      <c r="B62" s="6"/>
      <c r="C62" s="371"/>
      <c r="D62" s="6"/>
      <c r="E62" s="34"/>
      <c r="F62" s="6"/>
      <c r="G62" s="6"/>
      <c r="H62" s="6"/>
      <c r="I62" s="6"/>
    </row>
    <row r="63" spans="1:9" ht="12.75">
      <c r="A63" s="6"/>
      <c r="B63" s="6"/>
      <c r="C63" s="371"/>
      <c r="D63" s="6"/>
      <c r="E63" s="34"/>
      <c r="F63" s="6"/>
      <c r="G63" s="6"/>
      <c r="H63" s="6"/>
      <c r="I63" s="6"/>
    </row>
    <row r="64" spans="1:9" ht="12.75">
      <c r="A64" s="6"/>
      <c r="B64" s="6"/>
      <c r="C64" s="371"/>
      <c r="D64" s="6"/>
      <c r="E64" s="34"/>
      <c r="F64" s="6"/>
      <c r="G64" s="6"/>
      <c r="H64" s="6"/>
      <c r="I64" s="6"/>
    </row>
    <row r="65" spans="1:9" ht="12.75">
      <c r="A65" s="6"/>
      <c r="B65" s="6"/>
      <c r="C65" s="371"/>
      <c r="D65" s="6"/>
      <c r="E65" s="34"/>
      <c r="F65" s="6"/>
      <c r="G65" s="6"/>
      <c r="H65" s="6"/>
      <c r="I65" s="6"/>
    </row>
    <row r="66" spans="1:9" ht="12.75">
      <c r="A66" s="6"/>
      <c r="B66" s="6"/>
      <c r="C66" s="371"/>
      <c r="D66" s="6"/>
      <c r="E66" s="34"/>
      <c r="F66" s="6"/>
      <c r="G66" s="6"/>
      <c r="H66" s="6"/>
      <c r="I66" s="6"/>
    </row>
    <row r="67" spans="1:9" ht="12.75">
      <c r="A67" s="6"/>
      <c r="B67" s="6"/>
      <c r="C67" s="371"/>
      <c r="D67" s="6"/>
      <c r="E67" s="34"/>
      <c r="F67" s="6"/>
      <c r="G67" s="6"/>
      <c r="H67" s="6"/>
      <c r="I67" s="6"/>
    </row>
    <row r="68" spans="1:9" ht="12.75">
      <c r="A68" s="6"/>
      <c r="B68" s="6"/>
      <c r="C68" s="371"/>
      <c r="D68" s="6"/>
      <c r="E68" s="34"/>
      <c r="F68" s="6"/>
      <c r="G68" s="6"/>
      <c r="H68" s="6"/>
      <c r="I68" s="6"/>
    </row>
    <row r="69" spans="1:9" ht="12.75">
      <c r="A69" s="6"/>
      <c r="B69" s="6"/>
      <c r="C69" s="371"/>
      <c r="D69" s="6"/>
      <c r="E69" s="34"/>
      <c r="F69" s="6"/>
      <c r="G69" s="6"/>
      <c r="H69" s="6"/>
      <c r="I69" s="6"/>
    </row>
    <row r="70" spans="1:9" ht="12.75">
      <c r="A70" s="6"/>
      <c r="B70" s="6"/>
      <c r="C70" s="371"/>
      <c r="D70" s="6"/>
      <c r="E70" s="34"/>
      <c r="F70" s="6"/>
      <c r="G70" s="6"/>
      <c r="H70" s="6"/>
      <c r="I70" s="6"/>
    </row>
    <row r="71" spans="1:9" ht="12.75">
      <c r="A71" s="6"/>
      <c r="B71" s="6"/>
      <c r="C71" s="371"/>
      <c r="D71" s="6"/>
      <c r="E71" s="34"/>
      <c r="F71" s="6"/>
      <c r="G71" s="6"/>
      <c r="H71" s="6"/>
      <c r="I71" s="6"/>
    </row>
    <row r="72" spans="1:9" ht="12.75">
      <c r="A72" s="6"/>
      <c r="B72" s="6"/>
      <c r="C72" s="371"/>
      <c r="D72" s="6"/>
      <c r="E72" s="34"/>
      <c r="F72" s="6"/>
      <c r="G72" s="6"/>
      <c r="H72" s="6"/>
      <c r="I72" s="6"/>
    </row>
    <row r="73" spans="1:9" ht="12.75">
      <c r="A73" s="6"/>
      <c r="B73" s="6"/>
      <c r="C73" s="371"/>
      <c r="D73" s="6"/>
      <c r="E73" s="34"/>
      <c r="F73" s="6"/>
      <c r="G73" s="6"/>
      <c r="H73" s="6"/>
      <c r="I73" s="6"/>
    </row>
    <row r="74" spans="1:9" ht="12.75">
      <c r="A74" s="6"/>
      <c r="B74" s="6"/>
      <c r="C74" s="371"/>
      <c r="D74" s="6"/>
      <c r="E74" s="34"/>
      <c r="F74" s="6"/>
      <c r="G74" s="6"/>
      <c r="H74" s="6"/>
      <c r="I74" s="6"/>
    </row>
    <row r="75" spans="1:9" ht="12.75">
      <c r="A75" s="6"/>
      <c r="B75" s="6"/>
      <c r="C75" s="371"/>
      <c r="D75" s="6"/>
      <c r="E75" s="34"/>
      <c r="F75" s="6"/>
      <c r="G75" s="6"/>
      <c r="H75" s="6"/>
      <c r="I75" s="6"/>
    </row>
    <row r="76" spans="1:9" ht="12.75">
      <c r="A76" s="6"/>
      <c r="B76" s="6"/>
      <c r="C76" s="371"/>
      <c r="D76" s="6"/>
      <c r="E76" s="34"/>
      <c r="F76" s="6"/>
      <c r="G76" s="6"/>
      <c r="H76" s="6"/>
      <c r="I76" s="6"/>
    </row>
    <row r="77" spans="1:9" ht="12.75">
      <c r="A77" s="6"/>
      <c r="B77" s="6"/>
      <c r="C77" s="371"/>
      <c r="D77" s="6"/>
      <c r="E77" s="34"/>
      <c r="F77" s="6"/>
      <c r="G77" s="6"/>
      <c r="H77" s="6"/>
      <c r="I77" s="6"/>
    </row>
    <row r="78" spans="1:9" ht="12.75">
      <c r="A78" s="6"/>
      <c r="B78" s="6"/>
      <c r="C78" s="371"/>
      <c r="D78" s="6"/>
      <c r="E78" s="34"/>
      <c r="F78" s="6"/>
      <c r="G78" s="6"/>
      <c r="H78" s="6"/>
      <c r="I78" s="6"/>
    </row>
    <row r="79" spans="1:9" ht="12.75">
      <c r="A79" s="6"/>
      <c r="B79" s="6"/>
      <c r="C79" s="371"/>
      <c r="D79" s="6"/>
      <c r="E79" s="34"/>
      <c r="F79" s="6"/>
      <c r="G79" s="6"/>
      <c r="H79" s="6"/>
      <c r="I79" s="6"/>
    </row>
    <row r="80" spans="1:9" ht="12.75">
      <c r="A80" s="6"/>
      <c r="B80" s="6"/>
      <c r="C80" s="371"/>
      <c r="D80" s="6"/>
      <c r="E80" s="34"/>
      <c r="F80" s="6"/>
      <c r="G80" s="6"/>
      <c r="H80" s="6"/>
      <c r="I80" s="6"/>
    </row>
    <row r="81" spans="1:9" ht="12.75">
      <c r="A81" s="6"/>
      <c r="B81" s="6"/>
      <c r="C81" s="371"/>
      <c r="D81" s="6"/>
      <c r="E81" s="34"/>
      <c r="F81" s="6"/>
      <c r="G81" s="6"/>
      <c r="H81" s="6"/>
      <c r="I81" s="6"/>
    </row>
    <row r="82" spans="1:9" ht="12.75">
      <c r="A82" s="6"/>
      <c r="B82" s="6"/>
      <c r="C82" s="371"/>
      <c r="D82" s="6"/>
      <c r="E82" s="34"/>
      <c r="F82" s="6"/>
      <c r="G82" s="6"/>
      <c r="H82" s="6"/>
      <c r="I82" s="6"/>
    </row>
    <row r="83" spans="1:9" ht="12.75">
      <c r="A83" s="6"/>
      <c r="B83" s="6"/>
      <c r="C83" s="371"/>
      <c r="D83" s="6"/>
      <c r="E83" s="34"/>
      <c r="F83" s="6"/>
      <c r="G83" s="6"/>
      <c r="H83" s="6"/>
      <c r="I83" s="6"/>
    </row>
    <row r="84" spans="1:9" ht="12.75">
      <c r="A84" s="6"/>
      <c r="B84" s="6"/>
      <c r="C84" s="371"/>
      <c r="D84" s="6"/>
      <c r="E84" s="34"/>
      <c r="F84" s="6"/>
      <c r="G84" s="6"/>
      <c r="H84" s="6"/>
      <c r="I84" s="6"/>
    </row>
    <row r="85" spans="1:9" ht="12.75">
      <c r="A85" s="6"/>
      <c r="B85" s="6"/>
      <c r="C85" s="371"/>
      <c r="D85" s="6"/>
      <c r="E85" s="34"/>
      <c r="F85" s="6"/>
      <c r="G85" s="6"/>
      <c r="H85" s="6"/>
      <c r="I85" s="6"/>
    </row>
    <row r="86" spans="1:9" ht="12.75">
      <c r="A86" s="6"/>
      <c r="B86" s="6"/>
      <c r="C86" s="371"/>
      <c r="D86" s="6"/>
      <c r="E86" s="34"/>
      <c r="F86" s="6"/>
      <c r="G86" s="6"/>
      <c r="H86" s="6"/>
      <c r="I86" s="6"/>
    </row>
    <row r="87" spans="1:9" ht="12.75">
      <c r="A87" s="6"/>
      <c r="B87" s="6"/>
      <c r="C87" s="371"/>
      <c r="D87" s="6"/>
      <c r="E87" s="34"/>
      <c r="F87" s="6"/>
      <c r="G87" s="6"/>
      <c r="H87" s="6"/>
      <c r="I87" s="6"/>
    </row>
    <row r="88" spans="1:9" ht="12.75">
      <c r="A88" s="6"/>
      <c r="B88" s="6"/>
      <c r="C88" s="371"/>
      <c r="D88" s="6"/>
      <c r="E88" s="34"/>
      <c r="F88" s="6"/>
      <c r="G88" s="6"/>
      <c r="H88" s="6"/>
      <c r="I88" s="6"/>
    </row>
    <row r="89" spans="1:9" ht="12.75">
      <c r="A89" s="6"/>
      <c r="B89" s="6"/>
      <c r="C89" s="371"/>
      <c r="D89" s="6"/>
      <c r="E89" s="34"/>
      <c r="F89" s="6"/>
      <c r="G89" s="6"/>
      <c r="H89" s="6"/>
      <c r="I89" s="6"/>
    </row>
    <row r="90" spans="1:9" ht="12.75">
      <c r="A90" s="6"/>
      <c r="B90" s="6"/>
      <c r="C90" s="371"/>
      <c r="D90" s="6"/>
      <c r="E90" s="34"/>
      <c r="F90" s="6"/>
      <c r="G90" s="6"/>
      <c r="H90" s="6"/>
      <c r="I90" s="6"/>
    </row>
    <row r="91" spans="1:9" ht="12.75">
      <c r="A91" s="6"/>
      <c r="B91" s="6"/>
      <c r="C91" s="371"/>
      <c r="D91" s="6"/>
      <c r="E91" s="34"/>
      <c r="F91" s="6"/>
      <c r="G91" s="6"/>
      <c r="H91" s="6"/>
      <c r="I91" s="6"/>
    </row>
    <row r="92" spans="1:9" ht="12.75">
      <c r="A92" s="6"/>
      <c r="B92" s="6"/>
      <c r="C92" s="371"/>
      <c r="D92" s="6"/>
      <c r="E92" s="34"/>
      <c r="F92" s="6"/>
      <c r="G92" s="6"/>
      <c r="H92" s="6"/>
      <c r="I92" s="6"/>
    </row>
    <row r="93" spans="1:9" ht="12.75">
      <c r="A93" s="6"/>
      <c r="B93" s="6"/>
      <c r="C93" s="371"/>
      <c r="D93" s="6"/>
      <c r="E93" s="34"/>
      <c r="F93" s="6"/>
      <c r="G93" s="6"/>
      <c r="H93" s="6"/>
      <c r="I93" s="6"/>
    </row>
    <row r="94" spans="1:9" ht="12.75">
      <c r="A94" s="6"/>
      <c r="B94" s="6"/>
      <c r="C94" s="371"/>
      <c r="D94" s="6"/>
      <c r="E94" s="34"/>
      <c r="F94" s="6"/>
      <c r="G94" s="6"/>
      <c r="H94" s="6"/>
      <c r="I94" s="6"/>
    </row>
    <row r="95" spans="1:9" ht="12.75">
      <c r="A95" s="6"/>
      <c r="B95" s="6"/>
      <c r="C95" s="371"/>
      <c r="D95" s="6"/>
      <c r="E95" s="34"/>
      <c r="F95" s="6"/>
      <c r="G95" s="6"/>
      <c r="H95" s="6"/>
      <c r="I95" s="6"/>
    </row>
    <row r="96" spans="1:9" ht="12.75">
      <c r="A96" s="6"/>
      <c r="B96" s="6"/>
      <c r="C96" s="371"/>
      <c r="D96" s="6"/>
      <c r="E96" s="34"/>
      <c r="F96" s="6"/>
      <c r="G96" s="6"/>
      <c r="H96" s="6"/>
      <c r="I96" s="6"/>
    </row>
    <row r="97" spans="1:9" ht="12.75">
      <c r="A97" s="6"/>
      <c r="B97" s="6"/>
      <c r="C97" s="371"/>
      <c r="D97" s="6"/>
      <c r="E97" s="34"/>
      <c r="F97" s="6"/>
      <c r="G97" s="6"/>
      <c r="H97" s="6"/>
      <c r="I97" s="6"/>
    </row>
    <row r="98" spans="1:9" ht="12.75">
      <c r="A98" s="6"/>
      <c r="B98" s="6"/>
      <c r="C98" s="371"/>
      <c r="D98" s="6"/>
      <c r="E98" s="34"/>
      <c r="F98" s="6"/>
      <c r="G98" s="6"/>
      <c r="H98" s="6"/>
      <c r="I98" s="6"/>
    </row>
    <row r="99" spans="1:9" ht="12.75">
      <c r="A99" s="6"/>
      <c r="B99" s="6"/>
      <c r="C99" s="371"/>
      <c r="D99" s="6"/>
      <c r="E99" s="34"/>
      <c r="F99" s="6"/>
      <c r="G99" s="6"/>
      <c r="H99" s="6"/>
      <c r="I99" s="6"/>
    </row>
    <row r="100" spans="1:9" ht="12.75">
      <c r="A100" s="6"/>
      <c r="B100" s="6"/>
      <c r="C100" s="371"/>
      <c r="D100" s="6"/>
      <c r="E100" s="34"/>
      <c r="F100" s="6"/>
      <c r="G100" s="6"/>
      <c r="H100" s="6"/>
      <c r="I100" s="6"/>
    </row>
    <row r="101" spans="1:9" ht="12.75">
      <c r="A101" s="6"/>
      <c r="B101" s="6"/>
      <c r="C101" s="371"/>
      <c r="D101" s="6"/>
      <c r="E101" s="34"/>
      <c r="F101" s="6"/>
      <c r="G101" s="6"/>
      <c r="H101" s="6"/>
      <c r="I101" s="6"/>
    </row>
    <row r="102" spans="1:9" ht="12.75">
      <c r="A102" s="6"/>
      <c r="B102" s="6"/>
      <c r="C102" s="371"/>
      <c r="D102" s="6"/>
      <c r="E102" s="34"/>
      <c r="F102" s="6"/>
      <c r="G102" s="6"/>
      <c r="H102" s="6"/>
      <c r="I102" s="6"/>
    </row>
    <row r="103" spans="1:9" ht="12.75">
      <c r="A103" s="6"/>
      <c r="B103" s="6"/>
      <c r="C103" s="371"/>
      <c r="D103" s="6"/>
      <c r="E103" s="34"/>
      <c r="F103" s="6"/>
      <c r="G103" s="6"/>
      <c r="H103" s="6"/>
      <c r="I103" s="6"/>
    </row>
    <row r="104" spans="1:9" ht="12.75">
      <c r="A104" s="6"/>
      <c r="B104" s="6"/>
      <c r="C104" s="371"/>
      <c r="D104" s="6"/>
      <c r="E104" s="34"/>
      <c r="F104" s="6"/>
      <c r="G104" s="6"/>
      <c r="H104" s="6"/>
      <c r="I104" s="6"/>
    </row>
    <row r="105" spans="1:9" ht="12.75">
      <c r="A105" s="6"/>
      <c r="B105" s="6"/>
      <c r="C105" s="371"/>
      <c r="D105" s="6"/>
      <c r="E105" s="34"/>
      <c r="F105" s="6"/>
      <c r="G105" s="6"/>
      <c r="H105" s="6"/>
      <c r="I105" s="6"/>
    </row>
    <row r="106" spans="1:9" ht="12.75">
      <c r="A106" s="6"/>
      <c r="B106" s="6"/>
      <c r="C106" s="371"/>
      <c r="D106" s="6"/>
      <c r="E106" s="34"/>
      <c r="F106" s="6"/>
      <c r="G106" s="6"/>
      <c r="H106" s="6"/>
      <c r="I106" s="6"/>
    </row>
    <row r="107" spans="1:9" ht="12.75">
      <c r="A107" s="6"/>
      <c r="B107" s="6"/>
      <c r="C107" s="371"/>
      <c r="D107" s="6"/>
      <c r="E107" s="34"/>
      <c r="F107" s="6"/>
      <c r="G107" s="6"/>
      <c r="H107" s="6"/>
      <c r="I107" s="6"/>
    </row>
    <row r="108" spans="1:9" ht="12.75">
      <c r="A108" s="6"/>
      <c r="B108" s="6"/>
      <c r="C108" s="371"/>
      <c r="D108" s="6"/>
      <c r="E108" s="34"/>
      <c r="F108" s="6"/>
      <c r="G108" s="6"/>
      <c r="H108" s="6"/>
      <c r="I108" s="6"/>
    </row>
    <row r="109" spans="1:9" ht="12.75">
      <c r="A109" s="6"/>
      <c r="B109" s="6"/>
      <c r="C109" s="371"/>
      <c r="D109" s="6"/>
      <c r="E109" s="34"/>
      <c r="F109" s="6"/>
      <c r="G109" s="6"/>
      <c r="H109" s="6"/>
      <c r="I109" s="6"/>
    </row>
    <row r="110" spans="1:9" ht="12.75">
      <c r="A110" s="6"/>
      <c r="B110" s="6"/>
      <c r="C110" s="371"/>
      <c r="D110" s="6"/>
      <c r="E110" s="34"/>
      <c r="F110" s="6"/>
      <c r="G110" s="6"/>
      <c r="H110" s="6"/>
      <c r="I110" s="6"/>
    </row>
    <row r="111" spans="1:9" ht="12.75">
      <c r="A111" s="6"/>
      <c r="B111" s="6"/>
      <c r="C111" s="371"/>
      <c r="D111" s="6"/>
      <c r="E111" s="34"/>
      <c r="F111" s="6"/>
      <c r="G111" s="6"/>
      <c r="H111" s="6"/>
      <c r="I111" s="6"/>
    </row>
    <row r="112" spans="1:9" ht="12.75">
      <c r="A112" s="6"/>
      <c r="B112" s="6"/>
      <c r="C112" s="371"/>
      <c r="D112" s="6"/>
      <c r="E112" s="34"/>
      <c r="F112" s="6"/>
      <c r="G112" s="6"/>
      <c r="H112" s="6"/>
      <c r="I112" s="6"/>
    </row>
    <row r="113" spans="1:9" ht="12.75">
      <c r="A113" s="6"/>
      <c r="B113" s="6"/>
      <c r="C113" s="371"/>
      <c r="D113" s="6"/>
      <c r="E113" s="34"/>
      <c r="F113" s="6"/>
      <c r="G113" s="6"/>
      <c r="H113" s="6"/>
      <c r="I113" s="6"/>
    </row>
    <row r="114" spans="1:9" ht="12.75">
      <c r="A114" s="6"/>
      <c r="B114" s="6"/>
      <c r="C114" s="371"/>
      <c r="D114" s="6"/>
      <c r="E114" s="34"/>
      <c r="F114" s="6"/>
      <c r="G114" s="6"/>
      <c r="H114" s="6"/>
      <c r="I114" s="6"/>
    </row>
    <row r="115" spans="1:9" ht="12.75">
      <c r="A115" s="6"/>
      <c r="B115" s="6"/>
      <c r="C115" s="371"/>
      <c r="D115" s="6"/>
      <c r="E115" s="34"/>
      <c r="F115" s="6"/>
      <c r="G115" s="6"/>
      <c r="H115" s="6"/>
      <c r="I115" s="6"/>
    </row>
    <row r="116" spans="1:9" ht="12.75">
      <c r="A116" s="6"/>
      <c r="B116" s="6"/>
      <c r="C116" s="371"/>
      <c r="D116" s="6"/>
      <c r="E116" s="34"/>
      <c r="F116" s="6"/>
      <c r="G116" s="6"/>
      <c r="H116" s="6"/>
      <c r="I116" s="6"/>
    </row>
    <row r="117" spans="1:9" ht="12.75">
      <c r="A117" s="6"/>
      <c r="B117" s="6"/>
      <c r="C117" s="371"/>
      <c r="D117" s="6"/>
      <c r="E117" s="34"/>
      <c r="F117" s="6"/>
      <c r="G117" s="6"/>
      <c r="H117" s="6"/>
      <c r="I117" s="6"/>
    </row>
    <row r="118" spans="1:9" ht="12.75">
      <c r="A118" s="6"/>
      <c r="B118" s="6"/>
      <c r="C118" s="371"/>
      <c r="D118" s="6"/>
      <c r="E118" s="34"/>
      <c r="F118" s="6"/>
      <c r="G118" s="6"/>
      <c r="H118" s="6"/>
      <c r="I118" s="6"/>
    </row>
    <row r="119" spans="1:9" ht="12.75">
      <c r="A119" s="6"/>
      <c r="B119" s="6"/>
      <c r="C119" s="371"/>
      <c r="D119" s="6"/>
      <c r="E119" s="34"/>
      <c r="F119" s="6"/>
      <c r="G119" s="6"/>
      <c r="H119" s="6"/>
      <c r="I119" s="6"/>
    </row>
    <row r="120" spans="1:9" ht="12.75">
      <c r="A120" s="6"/>
      <c r="B120" s="6"/>
      <c r="C120" s="371"/>
      <c r="D120" s="6"/>
      <c r="E120" s="34"/>
      <c r="F120" s="6"/>
      <c r="G120" s="6"/>
      <c r="H120" s="6"/>
      <c r="I120" s="6"/>
    </row>
    <row r="121" spans="1:9" ht="12.75">
      <c r="A121" s="6"/>
      <c r="B121" s="6"/>
      <c r="C121" s="371"/>
      <c r="D121" s="6"/>
      <c r="E121" s="34"/>
      <c r="F121" s="6"/>
      <c r="G121" s="6"/>
      <c r="H121" s="6"/>
      <c r="I121" s="6"/>
    </row>
    <row r="122" spans="1:9" ht="12.75">
      <c r="A122" s="6"/>
      <c r="B122" s="6"/>
      <c r="C122" s="371"/>
      <c r="D122" s="6"/>
      <c r="E122" s="34"/>
      <c r="F122" s="6"/>
      <c r="G122" s="6"/>
      <c r="H122" s="6"/>
      <c r="I122" s="6"/>
    </row>
    <row r="123" spans="1:9" ht="12.75">
      <c r="A123" s="6"/>
      <c r="B123" s="6"/>
      <c r="C123" s="371"/>
      <c r="D123" s="6"/>
      <c r="E123" s="34"/>
      <c r="F123" s="6"/>
      <c r="G123" s="6"/>
      <c r="H123" s="6"/>
      <c r="I123" s="6"/>
    </row>
    <row r="124" spans="1:9" ht="12.75">
      <c r="A124" s="6"/>
      <c r="B124" s="6"/>
      <c r="C124" s="371"/>
      <c r="D124" s="6"/>
      <c r="E124" s="34"/>
      <c r="F124" s="6"/>
      <c r="G124" s="6"/>
      <c r="H124" s="6"/>
      <c r="I124" s="6"/>
    </row>
    <row r="125" spans="1:9" ht="12.75">
      <c r="A125" s="6"/>
      <c r="B125" s="6"/>
      <c r="C125" s="371"/>
      <c r="D125" s="6"/>
      <c r="E125" s="34"/>
      <c r="F125" s="6"/>
      <c r="G125" s="6"/>
      <c r="H125" s="6"/>
      <c r="I125" s="6"/>
    </row>
    <row r="126" spans="1:9" ht="12.75">
      <c r="A126" s="6"/>
      <c r="B126" s="6"/>
      <c r="C126" s="371"/>
      <c r="D126" s="6"/>
      <c r="E126" s="34"/>
      <c r="F126" s="6"/>
      <c r="G126" s="6"/>
      <c r="H126" s="6"/>
      <c r="I126" s="6"/>
    </row>
    <row r="127" spans="1:9" ht="12.75">
      <c r="A127" s="6"/>
      <c r="B127" s="6"/>
      <c r="C127" s="371"/>
      <c r="D127" s="6"/>
      <c r="E127" s="34"/>
      <c r="F127" s="6"/>
      <c r="G127" s="6"/>
      <c r="H127" s="6"/>
      <c r="I127" s="6"/>
    </row>
    <row r="128" spans="1:9" ht="12.75">
      <c r="A128" s="6"/>
      <c r="B128" s="6"/>
      <c r="C128" s="371"/>
      <c r="D128" s="6"/>
      <c r="E128" s="34"/>
      <c r="F128" s="6"/>
      <c r="G128" s="6"/>
      <c r="H128" s="6"/>
      <c r="I128" s="6"/>
    </row>
    <row r="129" spans="1:9" ht="12.75">
      <c r="A129" s="6"/>
      <c r="B129" s="6"/>
      <c r="C129" s="371"/>
      <c r="D129" s="6"/>
      <c r="E129" s="34"/>
      <c r="F129" s="6"/>
      <c r="G129" s="6"/>
      <c r="H129" s="6"/>
      <c r="I129" s="6"/>
    </row>
    <row r="130" spans="1:9" ht="12.75">
      <c r="A130" s="6"/>
      <c r="B130" s="6"/>
      <c r="C130" s="371"/>
      <c r="D130" s="6"/>
      <c r="E130" s="34"/>
      <c r="F130" s="6"/>
      <c r="G130" s="6"/>
      <c r="H130" s="6"/>
      <c r="I130" s="6"/>
    </row>
    <row r="131" spans="1:9" ht="12.75">
      <c r="A131" s="6"/>
      <c r="B131" s="6"/>
      <c r="C131" s="371"/>
      <c r="D131" s="6"/>
      <c r="E131" s="34"/>
      <c r="F131" s="6"/>
      <c r="G131" s="6"/>
      <c r="H131" s="6"/>
      <c r="I131" s="6"/>
    </row>
    <row r="132" spans="1:9" ht="12.75">
      <c r="A132" s="6"/>
      <c r="B132" s="6"/>
      <c r="C132" s="371"/>
      <c r="D132" s="6"/>
      <c r="E132" s="34"/>
      <c r="F132" s="6"/>
      <c r="G132" s="6"/>
      <c r="H132" s="6"/>
      <c r="I132" s="6"/>
    </row>
    <row r="133" spans="1:9" ht="12.75">
      <c r="A133" s="6"/>
      <c r="B133" s="6"/>
      <c r="C133" s="371"/>
      <c r="D133" s="6"/>
      <c r="E133" s="34"/>
      <c r="F133" s="6"/>
      <c r="G133" s="6"/>
      <c r="H133" s="6"/>
      <c r="I133" s="6"/>
    </row>
    <row r="134" spans="1:9" ht="12.75">
      <c r="A134" s="6"/>
      <c r="B134" s="6"/>
      <c r="C134" s="371"/>
      <c r="D134" s="6"/>
      <c r="E134" s="34"/>
      <c r="F134" s="6"/>
      <c r="G134" s="6"/>
      <c r="H134" s="6"/>
      <c r="I134" s="6"/>
    </row>
    <row r="135" spans="1:9" ht="12.75">
      <c r="A135" s="6"/>
      <c r="B135" s="6"/>
      <c r="C135" s="371"/>
      <c r="D135" s="6"/>
      <c r="E135" s="34"/>
      <c r="F135" s="6"/>
      <c r="G135" s="6"/>
      <c r="H135" s="6"/>
      <c r="I135" s="6"/>
    </row>
    <row r="136" spans="1:9" ht="12.75">
      <c r="A136" s="6"/>
      <c r="B136" s="6"/>
      <c r="C136" s="371"/>
      <c r="D136" s="6"/>
      <c r="E136" s="34"/>
      <c r="F136" s="6"/>
      <c r="G136" s="6"/>
      <c r="H136" s="6"/>
      <c r="I136" s="6"/>
    </row>
    <row r="137" spans="1:9" ht="12.75">
      <c r="A137" s="6"/>
      <c r="B137" s="6"/>
      <c r="C137" s="371"/>
      <c r="D137" s="6"/>
      <c r="E137" s="34"/>
      <c r="F137" s="6"/>
      <c r="G137" s="6"/>
      <c r="H137" s="6"/>
      <c r="I137" s="6"/>
    </row>
    <row r="138" spans="1:9" ht="12.75">
      <c r="A138" s="6"/>
      <c r="B138" s="6"/>
      <c r="C138" s="371"/>
      <c r="D138" s="6"/>
      <c r="E138" s="34"/>
      <c r="F138" s="6"/>
      <c r="G138" s="6"/>
      <c r="H138" s="6"/>
      <c r="I138" s="6"/>
    </row>
    <row r="139" spans="1:9" ht="12.75">
      <c r="A139" s="6"/>
      <c r="B139" s="6"/>
      <c r="C139" s="371"/>
      <c r="D139" s="6"/>
      <c r="E139" s="34"/>
      <c r="F139" s="6"/>
      <c r="G139" s="6"/>
      <c r="H139" s="6"/>
      <c r="I139" s="6"/>
    </row>
    <row r="140" spans="1:9" ht="12.75">
      <c r="A140" s="6"/>
      <c r="B140" s="6"/>
      <c r="C140" s="371"/>
      <c r="D140" s="6"/>
      <c r="E140" s="34"/>
      <c r="F140" s="6"/>
      <c r="G140" s="6"/>
      <c r="H140" s="6"/>
      <c r="I140" s="6"/>
    </row>
    <row r="141" spans="1:9" ht="12.75">
      <c r="A141" s="6"/>
      <c r="B141" s="6"/>
      <c r="C141" s="371"/>
      <c r="D141" s="6"/>
      <c r="E141" s="34"/>
      <c r="F141" s="6"/>
      <c r="G141" s="6"/>
      <c r="H141" s="6"/>
      <c r="I141" s="6"/>
    </row>
    <row r="142" spans="1:9" ht="12.75">
      <c r="A142" s="6"/>
      <c r="B142" s="6"/>
      <c r="C142" s="371"/>
      <c r="D142" s="6"/>
      <c r="E142" s="34"/>
      <c r="F142" s="6"/>
      <c r="G142" s="6"/>
      <c r="H142" s="6"/>
      <c r="I142" s="6"/>
    </row>
    <row r="143" spans="1:9" ht="12.75">
      <c r="A143" s="6"/>
      <c r="B143" s="6"/>
      <c r="C143" s="371"/>
      <c r="D143" s="6"/>
      <c r="E143" s="34"/>
      <c r="F143" s="6"/>
      <c r="G143" s="6"/>
      <c r="H143" s="6"/>
      <c r="I143" s="6"/>
    </row>
    <row r="144" spans="1:9" ht="12.75">
      <c r="A144" s="6"/>
      <c r="B144" s="6"/>
      <c r="C144" s="371"/>
      <c r="D144" s="6"/>
      <c r="E144" s="34"/>
      <c r="F144" s="6"/>
      <c r="G144" s="6"/>
      <c r="H144" s="6"/>
      <c r="I144" s="6"/>
    </row>
    <row r="145" spans="1:9" ht="12.75">
      <c r="A145" s="6"/>
      <c r="B145" s="6"/>
      <c r="C145" s="371"/>
      <c r="D145" s="6"/>
      <c r="E145" s="34"/>
      <c r="F145" s="6"/>
      <c r="G145" s="6"/>
      <c r="H145" s="6"/>
      <c r="I145" s="6"/>
    </row>
    <row r="146" spans="1:9" ht="12.75">
      <c r="A146" s="6"/>
      <c r="B146" s="6"/>
      <c r="C146" s="371"/>
      <c r="D146" s="6"/>
      <c r="E146" s="34"/>
      <c r="F146" s="6"/>
      <c r="G146" s="6"/>
      <c r="H146" s="6"/>
      <c r="I146" s="6"/>
    </row>
    <row r="147" spans="1:9" ht="12.75">
      <c r="A147" s="6"/>
      <c r="B147" s="6"/>
      <c r="C147" s="371"/>
      <c r="D147" s="6"/>
      <c r="E147" s="34"/>
      <c r="F147" s="6"/>
      <c r="G147" s="6"/>
      <c r="H147" s="6"/>
      <c r="I147" s="6"/>
    </row>
    <row r="148" spans="1:9" ht="12.75">
      <c r="A148" s="6"/>
      <c r="B148" s="6"/>
      <c r="C148" s="371"/>
      <c r="D148" s="6"/>
      <c r="E148" s="34"/>
      <c r="F148" s="6"/>
      <c r="G148" s="6"/>
      <c r="H148" s="6"/>
      <c r="I148" s="6"/>
    </row>
    <row r="149" spans="1:9" ht="12.75">
      <c r="A149" s="6"/>
      <c r="B149" s="6"/>
      <c r="C149" s="371"/>
      <c r="D149" s="6"/>
      <c r="E149" s="34"/>
      <c r="F149" s="6"/>
      <c r="G149" s="6"/>
      <c r="H149" s="6"/>
      <c r="I149" s="6"/>
    </row>
    <row r="150" spans="1:9" ht="12.75">
      <c r="A150" s="6"/>
      <c r="B150" s="6"/>
      <c r="C150" s="371"/>
      <c r="D150" s="6"/>
      <c r="E150" s="34"/>
      <c r="F150" s="6"/>
      <c r="G150" s="6"/>
      <c r="H150" s="6"/>
      <c r="I150" s="6"/>
    </row>
    <row r="151" spans="1:9" ht="12.75">
      <c r="A151" s="6"/>
      <c r="B151" s="6"/>
      <c r="C151" s="371"/>
      <c r="D151" s="6"/>
      <c r="E151" s="34"/>
      <c r="F151" s="6"/>
      <c r="G151" s="6"/>
      <c r="H151" s="6"/>
      <c r="I151" s="6"/>
    </row>
    <row r="152" spans="1:9" ht="12.75">
      <c r="A152" s="6"/>
      <c r="B152" s="6"/>
      <c r="C152" s="371"/>
      <c r="D152" s="6"/>
      <c r="E152" s="34"/>
      <c r="F152" s="6"/>
      <c r="G152" s="6"/>
      <c r="H152" s="6"/>
      <c r="I152" s="6"/>
    </row>
    <row r="153" spans="1:9" ht="12.75">
      <c r="A153" s="6"/>
      <c r="B153" s="6"/>
      <c r="C153" s="371"/>
      <c r="D153" s="6"/>
      <c r="E153" s="34"/>
      <c r="F153" s="6"/>
      <c r="G153" s="6"/>
      <c r="H153" s="6"/>
      <c r="I153" s="6"/>
    </row>
    <row r="154" spans="1:9" ht="12.75">
      <c r="A154" s="6"/>
      <c r="B154" s="6"/>
      <c r="C154" s="371"/>
      <c r="D154" s="6"/>
      <c r="E154" s="34"/>
      <c r="F154" s="6"/>
      <c r="G154" s="6"/>
      <c r="H154" s="6"/>
      <c r="I154" s="6"/>
    </row>
    <row r="155" spans="1:9" ht="12.75">
      <c r="A155" s="6"/>
      <c r="B155" s="6"/>
      <c r="C155" s="371"/>
      <c r="D155" s="6"/>
      <c r="E155" s="34"/>
      <c r="F155" s="6"/>
      <c r="G155" s="6"/>
      <c r="H155" s="6"/>
      <c r="I155" s="6"/>
    </row>
    <row r="156" spans="1:9" ht="12.75">
      <c r="A156" s="6"/>
      <c r="B156" s="6"/>
      <c r="C156" s="371"/>
      <c r="D156" s="6"/>
      <c r="E156" s="34"/>
      <c r="F156" s="6"/>
      <c r="G156" s="6"/>
      <c r="H156" s="6"/>
      <c r="I156" s="6"/>
    </row>
    <row r="157" spans="1:9" ht="12.75">
      <c r="A157" s="6"/>
      <c r="B157" s="6"/>
      <c r="C157" s="371"/>
      <c r="D157" s="6"/>
      <c r="E157" s="34"/>
      <c r="F157" s="6"/>
      <c r="G157" s="6"/>
      <c r="H157" s="6"/>
      <c r="I157" s="6"/>
    </row>
    <row r="158" spans="1:9" ht="12.75">
      <c r="A158" s="6"/>
      <c r="B158" s="6"/>
      <c r="C158" s="371"/>
      <c r="D158" s="6"/>
      <c r="E158" s="34"/>
      <c r="F158" s="6"/>
      <c r="G158" s="6"/>
      <c r="H158" s="6"/>
      <c r="I158" s="6"/>
    </row>
    <row r="159" spans="1:9" ht="12.75">
      <c r="A159" s="6"/>
      <c r="B159" s="6"/>
      <c r="C159" s="371"/>
      <c r="D159" s="6"/>
      <c r="E159" s="34"/>
      <c r="F159" s="6"/>
      <c r="G159" s="6"/>
      <c r="H159" s="6"/>
      <c r="I159" s="6"/>
    </row>
    <row r="160" spans="1:9" ht="12.75">
      <c r="A160" s="6"/>
      <c r="B160" s="6"/>
      <c r="C160" s="371"/>
      <c r="D160" s="6"/>
      <c r="E160" s="34"/>
      <c r="F160" s="6"/>
      <c r="G160" s="6"/>
      <c r="H160" s="6"/>
      <c r="I160" s="6"/>
    </row>
    <row r="161" spans="1:9" ht="12.75">
      <c r="A161" s="6"/>
      <c r="B161" s="6"/>
      <c r="C161" s="371"/>
      <c r="D161" s="6"/>
      <c r="E161" s="34"/>
      <c r="F161" s="6"/>
      <c r="G161" s="6"/>
      <c r="H161" s="6"/>
      <c r="I161" s="6"/>
    </row>
    <row r="162" spans="1:9" ht="12.75">
      <c r="A162" s="6"/>
      <c r="B162" s="6"/>
      <c r="C162" s="371"/>
      <c r="D162" s="6"/>
      <c r="E162" s="34"/>
      <c r="F162" s="6"/>
      <c r="G162" s="6"/>
      <c r="H162" s="6"/>
      <c r="I162" s="6"/>
    </row>
    <row r="163" spans="1:9" ht="12.75">
      <c r="A163" s="6"/>
      <c r="B163" s="6"/>
      <c r="C163" s="371"/>
      <c r="D163" s="6"/>
      <c r="E163" s="34"/>
      <c r="F163" s="6"/>
      <c r="G163" s="6"/>
      <c r="H163" s="6"/>
      <c r="I163" s="6"/>
    </row>
    <row r="164" spans="1:9" ht="12.75">
      <c r="A164" s="6"/>
      <c r="B164" s="6"/>
      <c r="C164" s="371"/>
      <c r="D164" s="6"/>
      <c r="E164" s="34"/>
      <c r="F164" s="6"/>
      <c r="G164" s="6"/>
      <c r="H164" s="6"/>
      <c r="I164" s="6"/>
    </row>
    <row r="165" spans="1:9" ht="12.75">
      <c r="A165" s="6"/>
      <c r="B165" s="6"/>
      <c r="C165" s="371"/>
      <c r="D165" s="6"/>
      <c r="E165" s="34"/>
      <c r="F165" s="6"/>
      <c r="G165" s="6"/>
      <c r="H165" s="6"/>
      <c r="I165" s="6"/>
    </row>
    <row r="166" spans="1:9" ht="12.75">
      <c r="A166" s="6"/>
      <c r="B166" s="6"/>
      <c r="C166" s="371"/>
      <c r="D166" s="6"/>
      <c r="E166" s="34"/>
      <c r="F166" s="6"/>
      <c r="G166" s="6"/>
      <c r="H166" s="6"/>
      <c r="I166" s="6"/>
    </row>
    <row r="167" spans="1:9" ht="12.75">
      <c r="A167" s="6"/>
      <c r="B167" s="6"/>
      <c r="C167" s="371"/>
      <c r="D167" s="6"/>
      <c r="E167" s="34"/>
      <c r="F167" s="6"/>
      <c r="G167" s="6"/>
      <c r="H167" s="6"/>
      <c r="I167" s="6"/>
    </row>
    <row r="168" spans="1:9" ht="12.75">
      <c r="A168" s="6"/>
      <c r="B168" s="6"/>
      <c r="C168" s="371"/>
      <c r="D168" s="6"/>
      <c r="E168" s="34"/>
      <c r="F168" s="6"/>
      <c r="G168" s="6"/>
      <c r="H168" s="6"/>
      <c r="I168" s="6"/>
    </row>
    <row r="169" spans="1:9" ht="12.75">
      <c r="A169" s="6"/>
      <c r="B169" s="6"/>
      <c r="C169" s="371"/>
      <c r="D169" s="6"/>
      <c r="E169" s="34"/>
      <c r="F169" s="6"/>
      <c r="G169" s="6"/>
      <c r="H169" s="6"/>
      <c r="I169" s="6"/>
    </row>
    <row r="170" spans="1:9" ht="12.75">
      <c r="A170" s="6"/>
      <c r="B170" s="6"/>
      <c r="C170" s="371"/>
      <c r="D170" s="6"/>
      <c r="E170" s="34"/>
      <c r="F170" s="6"/>
      <c r="G170" s="6"/>
      <c r="H170" s="6"/>
      <c r="I170" s="6"/>
    </row>
    <row r="171" spans="1:9" ht="12.75">
      <c r="A171" s="6"/>
      <c r="B171" s="6"/>
      <c r="C171" s="371"/>
      <c r="D171" s="6"/>
      <c r="E171" s="34"/>
      <c r="F171" s="6"/>
      <c r="G171" s="6"/>
      <c r="H171" s="6"/>
      <c r="I171" s="6"/>
    </row>
    <row r="172" spans="1:9" ht="12.75">
      <c r="A172" s="6"/>
      <c r="B172" s="6"/>
      <c r="C172" s="371"/>
      <c r="D172" s="6"/>
      <c r="E172" s="34"/>
      <c r="F172" s="6"/>
      <c r="G172" s="6"/>
      <c r="H172" s="6"/>
      <c r="I172" s="6"/>
    </row>
    <row r="173" spans="1:9" ht="12.75">
      <c r="A173" s="6"/>
      <c r="B173" s="6"/>
      <c r="C173" s="371"/>
      <c r="D173" s="6"/>
      <c r="E173" s="34"/>
      <c r="F173" s="6"/>
      <c r="G173" s="6"/>
      <c r="H173" s="6"/>
      <c r="I173" s="6"/>
    </row>
    <row r="174" spans="1:9" ht="12.75">
      <c r="A174" s="6"/>
      <c r="B174" s="6"/>
      <c r="C174" s="371"/>
      <c r="D174" s="6"/>
      <c r="E174" s="34"/>
      <c r="F174" s="6"/>
      <c r="G174" s="6"/>
      <c r="H174" s="6"/>
      <c r="I174" s="6"/>
    </row>
    <row r="175" spans="1:9" ht="12.75">
      <c r="A175" s="6"/>
      <c r="B175" s="6"/>
      <c r="C175" s="371"/>
      <c r="D175" s="6"/>
      <c r="E175" s="34"/>
      <c r="F175" s="6"/>
      <c r="G175" s="6"/>
      <c r="H175" s="6"/>
      <c r="I175" s="6"/>
    </row>
    <row r="176" spans="1:9" ht="12.75">
      <c r="A176" s="6"/>
      <c r="B176" s="6"/>
      <c r="C176" s="371"/>
      <c r="D176" s="6"/>
      <c r="E176" s="34"/>
      <c r="F176" s="6"/>
      <c r="G176" s="6"/>
      <c r="H176" s="6"/>
      <c r="I176" s="6"/>
    </row>
    <row r="177" spans="1:9" ht="12.75">
      <c r="A177" s="6"/>
      <c r="B177" s="6"/>
      <c r="C177" s="371"/>
      <c r="D177" s="6"/>
      <c r="E177" s="34"/>
      <c r="F177" s="6"/>
      <c r="G177" s="6"/>
      <c r="H177" s="6"/>
      <c r="I177" s="6"/>
    </row>
    <row r="178" spans="1:9" ht="12.75">
      <c r="A178" s="6"/>
      <c r="B178" s="6"/>
      <c r="C178" s="371"/>
      <c r="D178" s="6"/>
      <c r="E178" s="34"/>
      <c r="F178" s="6"/>
      <c r="G178" s="6"/>
      <c r="H178" s="6"/>
      <c r="I178" s="6"/>
    </row>
    <row r="179" spans="1:9" ht="12.75">
      <c r="A179" s="6"/>
      <c r="B179" s="6"/>
      <c r="C179" s="371"/>
      <c r="D179" s="6"/>
      <c r="E179" s="34"/>
      <c r="F179" s="6"/>
      <c r="G179" s="6"/>
      <c r="H179" s="6"/>
      <c r="I179" s="6"/>
    </row>
    <row r="180" spans="1:9" ht="12.75">
      <c r="A180" s="6"/>
      <c r="B180" s="6"/>
      <c r="C180" s="371"/>
      <c r="D180" s="6"/>
      <c r="E180" s="34"/>
      <c r="F180" s="6"/>
      <c r="G180" s="6"/>
      <c r="H180" s="6"/>
      <c r="I180" s="6"/>
    </row>
    <row r="181" spans="1:9" ht="12.75">
      <c r="A181" s="6"/>
      <c r="B181" s="6"/>
      <c r="C181" s="371"/>
      <c r="D181" s="6"/>
      <c r="E181" s="34"/>
      <c r="F181" s="6"/>
      <c r="G181" s="6"/>
      <c r="H181" s="6"/>
      <c r="I181" s="6"/>
    </row>
    <row r="182" spans="1:9" ht="12.75">
      <c r="A182" s="6"/>
      <c r="B182" s="6"/>
      <c r="C182" s="371"/>
      <c r="D182" s="6"/>
      <c r="E182" s="34"/>
      <c r="F182" s="6"/>
      <c r="G182" s="6"/>
      <c r="H182" s="6"/>
      <c r="I182" s="6"/>
    </row>
    <row r="183" spans="1:9" ht="12.75">
      <c r="A183" s="6"/>
      <c r="B183" s="6"/>
      <c r="C183" s="371"/>
      <c r="D183" s="6"/>
      <c r="E183" s="34"/>
      <c r="F183" s="6"/>
      <c r="G183" s="6"/>
      <c r="H183" s="6"/>
      <c r="I183" s="6"/>
    </row>
    <row r="184" spans="1:9" ht="12.75">
      <c r="A184" s="6"/>
      <c r="B184" s="6"/>
      <c r="C184" s="371"/>
      <c r="D184" s="6"/>
      <c r="E184" s="34"/>
      <c r="F184" s="6"/>
      <c r="G184" s="6"/>
      <c r="H184" s="6"/>
      <c r="I184" s="6"/>
    </row>
    <row r="185" spans="1:9" ht="12.75">
      <c r="A185" s="6"/>
      <c r="B185" s="6"/>
      <c r="C185" s="371"/>
      <c r="D185" s="6"/>
      <c r="E185" s="34"/>
      <c r="F185" s="6"/>
      <c r="G185" s="6"/>
      <c r="H185" s="6"/>
      <c r="I185" s="6"/>
    </row>
    <row r="186" spans="1:9" ht="12.75">
      <c r="A186" s="6"/>
      <c r="B186" s="6"/>
      <c r="C186" s="371"/>
      <c r="D186" s="6"/>
      <c r="E186" s="34"/>
      <c r="F186" s="6"/>
      <c r="G186" s="6"/>
      <c r="H186" s="6"/>
      <c r="I186" s="6"/>
    </row>
    <row r="187" spans="1:9" ht="12.75">
      <c r="A187" s="6"/>
      <c r="B187" s="6"/>
      <c r="C187" s="371"/>
      <c r="D187" s="6"/>
      <c r="E187" s="34"/>
      <c r="F187" s="6"/>
      <c r="G187" s="6"/>
      <c r="H187" s="6"/>
      <c r="I187" s="6"/>
    </row>
    <row r="188" spans="1:9" ht="12.75">
      <c r="A188" s="6"/>
      <c r="B188" s="6"/>
      <c r="C188" s="371"/>
      <c r="D188" s="6"/>
      <c r="E188" s="34"/>
      <c r="F188" s="6"/>
      <c r="G188" s="6"/>
      <c r="H188" s="6"/>
      <c r="I188" s="6"/>
    </row>
    <row r="189" spans="1:9" ht="12.75">
      <c r="A189" s="6"/>
      <c r="B189" s="6"/>
      <c r="C189" s="371"/>
      <c r="D189" s="6"/>
      <c r="E189" s="34"/>
      <c r="F189" s="6"/>
      <c r="G189" s="6"/>
      <c r="H189" s="6"/>
      <c r="I189" s="6"/>
    </row>
    <row r="190" spans="1:9" ht="12.75">
      <c r="A190" s="6"/>
      <c r="B190" s="6"/>
      <c r="C190" s="371"/>
      <c r="D190" s="6"/>
      <c r="E190" s="34"/>
      <c r="F190" s="6"/>
      <c r="G190" s="6"/>
      <c r="H190" s="6"/>
      <c r="I190" s="6"/>
    </row>
    <row r="191" spans="1:9" ht="12.75">
      <c r="A191" s="6"/>
      <c r="B191" s="6"/>
      <c r="C191" s="371"/>
      <c r="D191" s="6"/>
      <c r="E191" s="34"/>
      <c r="F191" s="6"/>
      <c r="G191" s="6"/>
      <c r="H191" s="6"/>
      <c r="I191" s="6"/>
    </row>
    <row r="192" spans="1:9" ht="12.75">
      <c r="A192" s="6"/>
      <c r="B192" s="6"/>
      <c r="C192" s="371"/>
      <c r="D192" s="6"/>
      <c r="E192" s="34"/>
      <c r="F192" s="6"/>
      <c r="G192" s="6"/>
      <c r="H192" s="6"/>
      <c r="I192" s="6"/>
    </row>
    <row r="193" spans="1:9" ht="12.75">
      <c r="A193" s="6"/>
      <c r="B193" s="6"/>
      <c r="C193" s="371"/>
      <c r="D193" s="6"/>
      <c r="E193" s="34"/>
      <c r="F193" s="6"/>
      <c r="G193" s="6"/>
      <c r="H193" s="6"/>
      <c r="I193" s="6"/>
    </row>
    <row r="194" spans="1:9" ht="12.75">
      <c r="A194" s="6"/>
      <c r="B194" s="6"/>
      <c r="C194" s="371"/>
      <c r="D194" s="6"/>
      <c r="E194" s="34"/>
      <c r="F194" s="6"/>
      <c r="G194" s="6"/>
      <c r="H194" s="6"/>
      <c r="I194" s="6"/>
    </row>
    <row r="195" spans="1:9" ht="12.75">
      <c r="A195" s="6"/>
      <c r="B195" s="6"/>
      <c r="C195" s="371"/>
      <c r="D195" s="6"/>
      <c r="E195" s="34"/>
      <c r="F195" s="6"/>
      <c r="G195" s="6"/>
      <c r="H195" s="6"/>
      <c r="I195" s="6"/>
    </row>
    <row r="196" spans="1:9" ht="12.75">
      <c r="A196" s="6"/>
      <c r="B196" s="6"/>
      <c r="C196" s="371"/>
      <c r="D196" s="6"/>
      <c r="E196" s="34"/>
      <c r="F196" s="6"/>
      <c r="G196" s="6"/>
      <c r="H196" s="6"/>
      <c r="I196" s="6"/>
    </row>
    <row r="197" spans="1:9" ht="12.75">
      <c r="A197" s="6"/>
      <c r="B197" s="6"/>
      <c r="C197" s="371"/>
      <c r="D197" s="6"/>
      <c r="E197" s="34"/>
      <c r="F197" s="6"/>
      <c r="G197" s="6"/>
      <c r="H197" s="6"/>
      <c r="I197" s="6"/>
    </row>
    <row r="198" spans="1:9" ht="12.75">
      <c r="A198" s="6"/>
      <c r="B198" s="6"/>
      <c r="C198" s="371"/>
      <c r="D198" s="6"/>
      <c r="E198" s="34"/>
      <c r="F198" s="6"/>
      <c r="G198" s="6"/>
      <c r="H198" s="6"/>
      <c r="I198" s="6"/>
    </row>
    <row r="199" spans="1:9" ht="12.75">
      <c r="A199" s="6"/>
      <c r="B199" s="6"/>
      <c r="C199" s="371"/>
      <c r="D199" s="6"/>
      <c r="E199" s="34"/>
      <c r="F199" s="6"/>
      <c r="G199" s="6"/>
      <c r="H199" s="6"/>
      <c r="I199" s="6"/>
    </row>
    <row r="200" spans="1:9" ht="12.75">
      <c r="A200" s="6"/>
      <c r="B200" s="6"/>
      <c r="C200" s="371"/>
      <c r="D200" s="6"/>
      <c r="E200" s="34"/>
      <c r="F200" s="6"/>
      <c r="G200" s="6"/>
      <c r="H200" s="6"/>
      <c r="I200" s="6"/>
    </row>
    <row r="201" spans="1:9" ht="12.75">
      <c r="A201" s="6"/>
      <c r="B201" s="6"/>
      <c r="C201" s="371"/>
      <c r="D201" s="6"/>
      <c r="E201" s="34"/>
      <c r="F201" s="6"/>
      <c r="G201" s="6"/>
      <c r="H201" s="6"/>
      <c r="I201" s="6"/>
    </row>
    <row r="202" spans="1:9" ht="12.75">
      <c r="A202" s="6"/>
      <c r="B202" s="6"/>
      <c r="C202" s="371"/>
      <c r="D202" s="6"/>
      <c r="E202" s="34"/>
      <c r="F202" s="6"/>
      <c r="G202" s="6"/>
      <c r="H202" s="6"/>
      <c r="I202" s="6"/>
    </row>
    <row r="203" spans="1:9" ht="12.75">
      <c r="A203" s="6"/>
      <c r="B203" s="6"/>
      <c r="C203" s="371"/>
      <c r="D203" s="6"/>
      <c r="E203" s="34"/>
      <c r="F203" s="6"/>
      <c r="G203" s="6"/>
      <c r="H203" s="6"/>
      <c r="I203" s="6"/>
    </row>
    <row r="204" spans="1:9" ht="12.75">
      <c r="A204" s="6"/>
      <c r="B204" s="6"/>
      <c r="C204" s="371"/>
      <c r="D204" s="6"/>
      <c r="E204" s="34"/>
      <c r="F204" s="6"/>
      <c r="G204" s="6"/>
      <c r="H204" s="6"/>
      <c r="I204" s="6"/>
    </row>
    <row r="205" spans="1:9" ht="12.75">
      <c r="A205" s="6"/>
      <c r="B205" s="6"/>
      <c r="C205" s="371"/>
      <c r="D205" s="6"/>
      <c r="E205" s="34"/>
      <c r="F205" s="6"/>
      <c r="G205" s="6"/>
      <c r="H205" s="6"/>
      <c r="I205" s="6"/>
    </row>
    <row r="206" spans="1:9" ht="12.75">
      <c r="A206" s="6"/>
      <c r="B206" s="6"/>
      <c r="C206" s="371"/>
      <c r="D206" s="6"/>
      <c r="E206" s="34"/>
      <c r="F206" s="6"/>
      <c r="G206" s="6"/>
      <c r="H206" s="6"/>
      <c r="I206" s="6"/>
    </row>
    <row r="207" spans="1:9" ht="12.75">
      <c r="A207" s="6"/>
      <c r="B207" s="6"/>
      <c r="C207" s="371"/>
      <c r="D207" s="6"/>
      <c r="E207" s="34"/>
      <c r="F207" s="6"/>
      <c r="G207" s="6"/>
      <c r="H207" s="6"/>
      <c r="I207" s="6"/>
    </row>
    <row r="208" spans="1:9" ht="12.75">
      <c r="A208" s="6"/>
      <c r="B208" s="6"/>
      <c r="C208" s="371"/>
      <c r="D208" s="6"/>
      <c r="E208" s="34"/>
      <c r="F208" s="6"/>
      <c r="G208" s="6"/>
      <c r="H208" s="6"/>
      <c r="I208" s="6"/>
    </row>
    <row r="209" spans="1:9" ht="12.75">
      <c r="A209" s="6"/>
      <c r="B209" s="6"/>
      <c r="C209" s="371"/>
      <c r="D209" s="6"/>
      <c r="E209" s="34"/>
      <c r="F209" s="6"/>
      <c r="G209" s="6"/>
      <c r="H209" s="6"/>
      <c r="I209" s="6"/>
    </row>
    <row r="210" spans="1:9" ht="12.75">
      <c r="A210" s="6"/>
      <c r="B210" s="6"/>
      <c r="C210" s="371"/>
      <c r="D210" s="6"/>
      <c r="E210" s="34"/>
      <c r="F210" s="6"/>
      <c r="G210" s="6"/>
      <c r="H210" s="6"/>
      <c r="I210" s="6"/>
    </row>
    <row r="211" spans="1:9" ht="12.75">
      <c r="A211" s="6"/>
      <c r="B211" s="6"/>
      <c r="C211" s="371"/>
      <c r="D211" s="6"/>
      <c r="E211" s="34"/>
      <c r="F211" s="6"/>
      <c r="G211" s="6"/>
      <c r="H211" s="6"/>
      <c r="I211" s="6"/>
    </row>
    <row r="212" spans="1:9" ht="12.75">
      <c r="A212" s="6"/>
      <c r="B212" s="6"/>
      <c r="C212" s="371"/>
      <c r="D212" s="6"/>
      <c r="E212" s="34"/>
      <c r="F212" s="6"/>
      <c r="G212" s="6"/>
      <c r="H212" s="6"/>
      <c r="I212" s="6"/>
    </row>
    <row r="213" spans="1:9" ht="12.75">
      <c r="A213" s="6"/>
      <c r="B213" s="6"/>
      <c r="C213" s="371"/>
      <c r="D213" s="6"/>
      <c r="E213" s="34"/>
      <c r="F213" s="6"/>
      <c r="G213" s="6"/>
      <c r="H213" s="6"/>
      <c r="I213" s="6"/>
    </row>
    <row r="214" spans="1:9" ht="12.75">
      <c r="A214" s="6"/>
      <c r="B214" s="6"/>
      <c r="C214" s="371"/>
      <c r="D214" s="6"/>
      <c r="E214" s="34"/>
      <c r="F214" s="6"/>
      <c r="G214" s="6"/>
      <c r="H214" s="6"/>
      <c r="I214" s="6"/>
    </row>
    <row r="215" spans="1:9" ht="12.75">
      <c r="A215" s="6"/>
      <c r="B215" s="6"/>
      <c r="C215" s="371"/>
      <c r="D215" s="6"/>
      <c r="E215" s="34"/>
      <c r="F215" s="6"/>
      <c r="G215" s="6"/>
      <c r="H215" s="6"/>
      <c r="I215" s="6"/>
    </row>
    <row r="216" spans="1:9" ht="12.75">
      <c r="A216" s="6"/>
      <c r="B216" s="6"/>
      <c r="C216" s="371"/>
      <c r="D216" s="6"/>
      <c r="E216" s="34"/>
      <c r="F216" s="6"/>
      <c r="G216" s="6"/>
      <c r="H216" s="6"/>
      <c r="I216" s="6"/>
    </row>
    <row r="217" spans="1:9" ht="12.75">
      <c r="A217" s="6"/>
      <c r="B217" s="6"/>
      <c r="C217" s="371"/>
      <c r="D217" s="6"/>
      <c r="E217" s="34"/>
      <c r="F217" s="6"/>
      <c r="G217" s="6"/>
      <c r="H217" s="6"/>
      <c r="I217" s="6"/>
    </row>
    <row r="218" spans="1:9" ht="12.75">
      <c r="A218" s="6"/>
      <c r="B218" s="6"/>
      <c r="C218" s="371"/>
      <c r="D218" s="6"/>
      <c r="E218" s="34"/>
      <c r="F218" s="6"/>
      <c r="G218" s="6"/>
      <c r="H218" s="6"/>
      <c r="I218" s="6"/>
    </row>
    <row r="219" spans="1:9" ht="12.75">
      <c r="A219" s="6"/>
      <c r="B219" s="6"/>
      <c r="C219" s="371"/>
      <c r="D219" s="6"/>
      <c r="E219" s="34"/>
      <c r="F219" s="6"/>
      <c r="G219" s="6"/>
      <c r="H219" s="6"/>
      <c r="I219" s="6"/>
    </row>
    <row r="220" spans="1:9" ht="12.75">
      <c r="A220" s="6"/>
      <c r="B220" s="6"/>
      <c r="C220" s="371"/>
      <c r="D220" s="6"/>
      <c r="E220" s="34"/>
      <c r="F220" s="6"/>
      <c r="G220" s="6"/>
      <c r="H220" s="6"/>
      <c r="I220" s="6"/>
    </row>
    <row r="221" spans="1:9" ht="12.75">
      <c r="A221" s="6"/>
      <c r="B221" s="6"/>
      <c r="C221" s="371"/>
      <c r="D221" s="6"/>
      <c r="E221" s="34"/>
      <c r="F221" s="6"/>
      <c r="G221" s="6"/>
      <c r="H221" s="6"/>
      <c r="I221" s="6"/>
    </row>
    <row r="222" spans="1:9" ht="12.75">
      <c r="A222" s="6"/>
      <c r="B222" s="6"/>
      <c r="C222" s="371"/>
      <c r="D222" s="6"/>
      <c r="E222" s="34"/>
      <c r="F222" s="6"/>
      <c r="G222" s="6"/>
      <c r="H222" s="6"/>
      <c r="I222" s="6"/>
    </row>
    <row r="223" spans="1:9" ht="12.75">
      <c r="A223" s="6"/>
      <c r="B223" s="6"/>
      <c r="C223" s="371"/>
      <c r="D223" s="6"/>
      <c r="E223" s="34"/>
      <c r="F223" s="6"/>
      <c r="G223" s="6"/>
      <c r="H223" s="6"/>
      <c r="I223" s="6"/>
    </row>
    <row r="224" spans="1:9" ht="12.75">
      <c r="A224" s="6"/>
      <c r="B224" s="6"/>
      <c r="C224" s="371"/>
      <c r="D224" s="6"/>
      <c r="E224" s="34"/>
      <c r="F224" s="6"/>
      <c r="G224" s="6"/>
      <c r="H224" s="6"/>
      <c r="I224" s="6"/>
    </row>
    <row r="225" spans="1:9" ht="12.75">
      <c r="A225" s="6"/>
      <c r="B225" s="6"/>
      <c r="C225" s="371"/>
      <c r="D225" s="6"/>
      <c r="E225" s="34"/>
      <c r="F225" s="6"/>
      <c r="G225" s="6"/>
      <c r="H225" s="6"/>
      <c r="I225" s="6"/>
    </row>
    <row r="226" spans="1:9" ht="12.75">
      <c r="A226" s="6"/>
      <c r="B226" s="6"/>
      <c r="C226" s="371"/>
      <c r="D226" s="6"/>
      <c r="E226" s="34"/>
      <c r="F226" s="6"/>
      <c r="G226" s="6"/>
      <c r="H226" s="6"/>
      <c r="I226" s="6"/>
    </row>
    <row r="227" spans="1:9" ht="12.75">
      <c r="A227" s="6"/>
      <c r="B227" s="6"/>
      <c r="C227" s="371"/>
      <c r="D227" s="6"/>
      <c r="E227" s="34"/>
      <c r="F227" s="6"/>
      <c r="G227" s="6"/>
      <c r="H227" s="6"/>
      <c r="I227" s="6"/>
    </row>
    <row r="228" spans="1:9" ht="12.75">
      <c r="A228" s="6"/>
      <c r="B228" s="6"/>
      <c r="C228" s="371"/>
      <c r="D228" s="6"/>
      <c r="E228" s="34"/>
      <c r="F228" s="6"/>
      <c r="G228" s="6"/>
      <c r="H228" s="6"/>
      <c r="I228" s="6"/>
    </row>
    <row r="229" spans="1:9" ht="12.75">
      <c r="A229" s="6"/>
      <c r="B229" s="6"/>
      <c r="C229" s="371"/>
      <c r="D229" s="6"/>
      <c r="E229" s="34"/>
      <c r="F229" s="6"/>
      <c r="G229" s="6"/>
      <c r="H229" s="6"/>
      <c r="I229" s="6"/>
    </row>
    <row r="230" spans="1:9" ht="12.75">
      <c r="A230" s="6"/>
      <c r="B230" s="6"/>
      <c r="C230" s="371"/>
      <c r="D230" s="6"/>
      <c r="E230" s="34"/>
      <c r="F230" s="6"/>
      <c r="G230" s="6"/>
      <c r="H230" s="6"/>
      <c r="I230" s="6"/>
    </row>
    <row r="231" spans="1:9" ht="12.75">
      <c r="A231" s="6"/>
      <c r="B231" s="6"/>
      <c r="C231" s="371"/>
      <c r="D231" s="6"/>
      <c r="E231" s="34"/>
      <c r="F231" s="6"/>
      <c r="G231" s="6"/>
      <c r="H231" s="6"/>
      <c r="I231" s="6"/>
    </row>
    <row r="232" spans="1:9" ht="12.75">
      <c r="A232" s="6"/>
      <c r="B232" s="6"/>
      <c r="C232" s="371"/>
      <c r="D232" s="6"/>
      <c r="E232" s="34"/>
      <c r="F232" s="6"/>
      <c r="G232" s="6"/>
      <c r="H232" s="6"/>
      <c r="I232" s="6"/>
    </row>
    <row r="233" spans="1:9" ht="12.75">
      <c r="A233" s="6"/>
      <c r="B233" s="6"/>
      <c r="C233" s="371"/>
      <c r="D233" s="6"/>
      <c r="E233" s="34"/>
      <c r="F233" s="6"/>
      <c r="G233" s="6"/>
      <c r="H233" s="6"/>
      <c r="I233" s="6"/>
    </row>
    <row r="234" spans="1:9" ht="12.75">
      <c r="A234" s="6"/>
      <c r="B234" s="6"/>
      <c r="C234" s="371"/>
      <c r="D234" s="6"/>
      <c r="E234" s="34"/>
      <c r="F234" s="6"/>
      <c r="G234" s="6"/>
      <c r="H234" s="6"/>
      <c r="I234" s="6"/>
    </row>
    <row r="235" spans="1:9" ht="12.75">
      <c r="A235" s="6"/>
      <c r="B235" s="6"/>
      <c r="C235" s="371"/>
      <c r="D235" s="6"/>
      <c r="E235" s="34"/>
      <c r="F235" s="6"/>
      <c r="G235" s="6"/>
      <c r="H235" s="6"/>
      <c r="I235" s="6"/>
    </row>
    <row r="236" spans="1:9" ht="12.75">
      <c r="A236" s="6"/>
      <c r="B236" s="6"/>
      <c r="C236" s="371"/>
      <c r="D236" s="6"/>
      <c r="E236" s="34"/>
      <c r="F236" s="6"/>
      <c r="G236" s="6"/>
      <c r="H236" s="6"/>
      <c r="I236" s="6"/>
    </row>
    <row r="237" spans="1:9" ht="12.75">
      <c r="A237" s="6"/>
      <c r="B237" s="6"/>
      <c r="C237" s="371"/>
      <c r="D237" s="6"/>
      <c r="E237" s="34"/>
      <c r="F237" s="6"/>
      <c r="G237" s="6"/>
      <c r="H237" s="6"/>
      <c r="I237" s="6"/>
    </row>
    <row r="238" spans="1:9" ht="12.75">
      <c r="A238" s="6"/>
      <c r="B238" s="6"/>
      <c r="C238" s="371"/>
      <c r="D238" s="6"/>
      <c r="E238" s="34"/>
      <c r="F238" s="6"/>
      <c r="G238" s="6"/>
      <c r="H238" s="6"/>
      <c r="I238" s="6"/>
    </row>
    <row r="239" spans="1:9" ht="12.75">
      <c r="A239" s="6"/>
      <c r="B239" s="6"/>
      <c r="C239" s="371"/>
      <c r="D239" s="6"/>
      <c r="E239" s="34"/>
      <c r="F239" s="6"/>
      <c r="G239" s="6"/>
      <c r="H239" s="6"/>
      <c r="I239" s="6"/>
    </row>
    <row r="240" spans="1:9" ht="12.75">
      <c r="A240" s="6"/>
      <c r="B240" s="6"/>
      <c r="C240" s="371"/>
      <c r="D240" s="6"/>
      <c r="E240" s="34"/>
      <c r="F240" s="6"/>
      <c r="G240" s="6"/>
      <c r="H240" s="6"/>
      <c r="I240" s="6"/>
    </row>
    <row r="241" spans="1:9" ht="12.75">
      <c r="A241" s="6"/>
      <c r="B241" s="6"/>
      <c r="C241" s="371"/>
      <c r="D241" s="6"/>
      <c r="E241" s="34"/>
      <c r="F241" s="6"/>
      <c r="G241" s="6"/>
      <c r="H241" s="6"/>
      <c r="I241" s="6"/>
    </row>
    <row r="242" spans="1:9" ht="12.75">
      <c r="A242" s="6"/>
      <c r="B242" s="6"/>
      <c r="C242" s="371"/>
      <c r="D242" s="6"/>
      <c r="E242" s="34"/>
      <c r="F242" s="6"/>
      <c r="G242" s="6"/>
      <c r="H242" s="6"/>
      <c r="I242" s="6"/>
    </row>
    <row r="243" spans="1:9" ht="12.75">
      <c r="A243" s="6"/>
      <c r="B243" s="6"/>
      <c r="C243" s="371"/>
      <c r="D243" s="6"/>
      <c r="E243" s="34"/>
      <c r="F243" s="6"/>
      <c r="G243" s="6"/>
      <c r="H243" s="6"/>
      <c r="I243" s="6"/>
    </row>
    <row r="244" spans="1:9" ht="12.75">
      <c r="A244" s="6"/>
      <c r="B244" s="6"/>
      <c r="C244" s="371"/>
      <c r="D244" s="6"/>
      <c r="E244" s="34"/>
      <c r="F244" s="6"/>
      <c r="G244" s="6"/>
      <c r="H244" s="6"/>
      <c r="I244" s="6"/>
    </row>
    <row r="245" spans="1:9" ht="12.75">
      <c r="A245" s="6"/>
      <c r="B245" s="6"/>
      <c r="C245" s="371"/>
      <c r="D245" s="6"/>
      <c r="E245" s="34"/>
      <c r="F245" s="6"/>
      <c r="G245" s="6"/>
      <c r="H245" s="6"/>
      <c r="I245" s="6"/>
    </row>
    <row r="246" spans="1:9" ht="12.75">
      <c r="A246" s="6"/>
      <c r="B246" s="6"/>
      <c r="C246" s="371"/>
      <c r="D246" s="6"/>
      <c r="E246" s="34"/>
      <c r="F246" s="6"/>
      <c r="G246" s="6"/>
      <c r="H246" s="6"/>
      <c r="I246" s="6"/>
    </row>
    <row r="247" spans="1:9" ht="12.75">
      <c r="A247" s="6"/>
      <c r="B247" s="6"/>
      <c r="C247" s="371"/>
      <c r="D247" s="6"/>
      <c r="E247" s="34"/>
      <c r="F247" s="6"/>
      <c r="G247" s="6"/>
      <c r="H247" s="6"/>
      <c r="I247" s="6"/>
    </row>
    <row r="248" spans="1:9" ht="12.75">
      <c r="A248" s="6"/>
      <c r="B248" s="6"/>
      <c r="C248" s="371"/>
      <c r="D248" s="6"/>
      <c r="E248" s="34"/>
      <c r="F248" s="6"/>
      <c r="G248" s="6"/>
      <c r="H248" s="6"/>
      <c r="I248" s="6"/>
    </row>
    <row r="249" spans="1:9" ht="12.75">
      <c r="A249" s="6"/>
      <c r="B249" s="6"/>
      <c r="C249" s="371"/>
      <c r="D249" s="6"/>
      <c r="E249" s="34"/>
      <c r="F249" s="6"/>
      <c r="G249" s="6"/>
      <c r="H249" s="6"/>
      <c r="I249" s="6"/>
    </row>
    <row r="250" spans="1:9" ht="12.75">
      <c r="A250" s="6"/>
      <c r="B250" s="6"/>
      <c r="C250" s="371"/>
      <c r="D250" s="6"/>
      <c r="E250" s="34"/>
      <c r="F250" s="6"/>
      <c r="G250" s="6"/>
      <c r="H250" s="6"/>
      <c r="I250" s="6"/>
    </row>
    <row r="251" spans="1:9" ht="12.75">
      <c r="A251" s="6"/>
      <c r="B251" s="6"/>
      <c r="C251" s="371"/>
      <c r="D251" s="6"/>
      <c r="E251" s="34"/>
      <c r="F251" s="6"/>
      <c r="G251" s="6"/>
      <c r="H251" s="6"/>
      <c r="I251" s="6"/>
    </row>
    <row r="252" spans="1:9" ht="12.75">
      <c r="A252" s="6"/>
      <c r="B252" s="6"/>
      <c r="C252" s="371"/>
      <c r="D252" s="6"/>
      <c r="E252" s="34"/>
      <c r="F252" s="6"/>
      <c r="G252" s="6"/>
      <c r="H252" s="6"/>
      <c r="I252" s="6"/>
    </row>
    <row r="253" spans="1:9" ht="12.75">
      <c r="A253" s="6"/>
      <c r="B253" s="6"/>
      <c r="C253" s="371"/>
      <c r="D253" s="6"/>
      <c r="E253" s="34"/>
      <c r="F253" s="6"/>
      <c r="G253" s="6"/>
      <c r="H253" s="6"/>
      <c r="I253" s="6"/>
    </row>
    <row r="254" spans="1:9" ht="12.75">
      <c r="A254" s="6"/>
      <c r="B254" s="6"/>
      <c r="C254" s="371"/>
      <c r="D254" s="6"/>
      <c r="E254" s="34"/>
      <c r="F254" s="6"/>
      <c r="G254" s="6"/>
      <c r="H254" s="6"/>
      <c r="I254" s="6"/>
    </row>
    <row r="255" spans="1:9" ht="12.75">
      <c r="A255" s="6"/>
      <c r="B255" s="6"/>
      <c r="C255" s="371"/>
      <c r="D255" s="6"/>
      <c r="E255" s="34"/>
      <c r="F255" s="6"/>
      <c r="G255" s="6"/>
      <c r="H255" s="6"/>
      <c r="I255" s="6"/>
    </row>
    <row r="256" spans="1:9" ht="12.75">
      <c r="A256" s="6"/>
      <c r="B256" s="6"/>
      <c r="C256" s="371"/>
      <c r="D256" s="6"/>
      <c r="E256" s="34"/>
      <c r="F256" s="6"/>
      <c r="G256" s="6"/>
      <c r="H256" s="6"/>
      <c r="I256" s="6"/>
    </row>
    <row r="257" spans="1:9" ht="12.75">
      <c r="A257" s="6"/>
      <c r="B257" s="6"/>
      <c r="C257" s="371"/>
      <c r="D257" s="6"/>
      <c r="E257" s="34"/>
      <c r="F257" s="6"/>
      <c r="G257" s="6"/>
      <c r="H257" s="6"/>
      <c r="I257" s="6"/>
    </row>
    <row r="258" spans="1:9" ht="12.75">
      <c r="A258" s="6"/>
      <c r="B258" s="6"/>
      <c r="C258" s="371"/>
      <c r="D258" s="6"/>
      <c r="E258" s="34"/>
      <c r="F258" s="6"/>
      <c r="G258" s="6"/>
      <c r="H258" s="6"/>
      <c r="I258" s="6"/>
    </row>
    <row r="259" spans="1:9" ht="12.75">
      <c r="A259" s="6"/>
      <c r="B259" s="6"/>
      <c r="C259" s="371"/>
      <c r="D259" s="6"/>
      <c r="E259" s="34"/>
      <c r="F259" s="6"/>
      <c r="G259" s="6"/>
      <c r="H259" s="6"/>
      <c r="I259" s="6"/>
    </row>
    <row r="260" spans="1:9" ht="12.75">
      <c r="A260" s="6"/>
      <c r="B260" s="6"/>
      <c r="C260" s="371"/>
      <c r="D260" s="6"/>
      <c r="E260" s="34"/>
      <c r="F260" s="6"/>
      <c r="G260" s="6"/>
      <c r="H260" s="6"/>
      <c r="I260" s="6"/>
    </row>
    <row r="261" spans="1:9" ht="12.75">
      <c r="A261" s="6"/>
      <c r="B261" s="6"/>
      <c r="C261" s="371"/>
      <c r="D261" s="6"/>
      <c r="E261" s="34"/>
      <c r="F261" s="6"/>
      <c r="G261" s="6"/>
      <c r="H261" s="6"/>
      <c r="I261" s="6"/>
    </row>
    <row r="262" spans="1:9" ht="12.75">
      <c r="A262" s="6"/>
      <c r="B262" s="6"/>
      <c r="C262" s="371"/>
      <c r="D262" s="6"/>
      <c r="E262" s="34"/>
      <c r="F262" s="6"/>
      <c r="G262" s="6"/>
      <c r="H262" s="6"/>
      <c r="I262" s="6"/>
    </row>
    <row r="263" spans="1:9" ht="12.75">
      <c r="A263" s="6"/>
      <c r="B263" s="6"/>
      <c r="C263" s="371"/>
      <c r="D263" s="6"/>
      <c r="E263" s="34"/>
      <c r="F263" s="6"/>
      <c r="G263" s="6"/>
      <c r="H263" s="6"/>
      <c r="I263" s="6"/>
    </row>
    <row r="264" spans="1:9" ht="12.75">
      <c r="A264" s="6"/>
      <c r="B264" s="6"/>
      <c r="C264" s="371"/>
      <c r="D264" s="6"/>
      <c r="E264" s="34"/>
      <c r="F264" s="6"/>
      <c r="G264" s="6"/>
      <c r="H264" s="6"/>
      <c r="I264" s="6"/>
    </row>
    <row r="265" spans="1:9" ht="12.75">
      <c r="A265" s="6"/>
      <c r="B265" s="6"/>
      <c r="C265" s="371"/>
      <c r="D265" s="6"/>
      <c r="E265" s="34"/>
      <c r="F265" s="6"/>
      <c r="G265" s="6"/>
      <c r="H265" s="6"/>
      <c r="I265" s="6"/>
    </row>
    <row r="266" spans="1:9" ht="12.75">
      <c r="A266" s="6"/>
      <c r="B266" s="6"/>
      <c r="C266" s="371"/>
      <c r="D266" s="6"/>
      <c r="E266" s="34"/>
      <c r="F266" s="6"/>
      <c r="G266" s="6"/>
      <c r="H266" s="6"/>
      <c r="I266" s="6"/>
    </row>
    <row r="267" spans="1:9" ht="12.75">
      <c r="A267" s="6"/>
      <c r="B267" s="6"/>
      <c r="C267" s="371"/>
      <c r="D267" s="6"/>
      <c r="E267" s="34"/>
      <c r="F267" s="6"/>
      <c r="G267" s="6"/>
      <c r="H267" s="6"/>
      <c r="I267" s="6"/>
    </row>
    <row r="268" spans="1:9" ht="12.75">
      <c r="A268" s="6"/>
      <c r="B268" s="6"/>
      <c r="C268" s="371"/>
      <c r="D268" s="6"/>
      <c r="E268" s="34"/>
      <c r="F268" s="6"/>
      <c r="G268" s="6"/>
      <c r="H268" s="6"/>
      <c r="I268" s="6"/>
    </row>
    <row r="269" spans="1:9" ht="12.75">
      <c r="A269" s="6"/>
      <c r="B269" s="6"/>
      <c r="C269" s="371"/>
      <c r="D269" s="6"/>
      <c r="E269" s="34"/>
      <c r="F269" s="6"/>
      <c r="G269" s="6"/>
      <c r="H269" s="6"/>
      <c r="I269" s="6"/>
    </row>
    <row r="270" spans="1:9" ht="12.75">
      <c r="A270" s="6"/>
      <c r="B270" s="6"/>
      <c r="C270" s="371"/>
      <c r="D270" s="6"/>
      <c r="E270" s="34"/>
      <c r="F270" s="6"/>
      <c r="G270" s="6"/>
      <c r="H270" s="6"/>
      <c r="I270" s="6"/>
    </row>
    <row r="271" spans="1:9" ht="12.75">
      <c r="A271" s="6"/>
      <c r="B271" s="6"/>
      <c r="C271" s="371"/>
      <c r="D271" s="6"/>
      <c r="E271" s="34"/>
      <c r="F271" s="6"/>
      <c r="G271" s="6"/>
      <c r="H271" s="6"/>
      <c r="I271" s="6"/>
    </row>
    <row r="272" spans="1:9" ht="12.75">
      <c r="A272" s="6"/>
      <c r="B272" s="6"/>
      <c r="C272" s="371"/>
      <c r="D272" s="6"/>
      <c r="E272" s="34"/>
      <c r="F272" s="6"/>
      <c r="G272" s="6"/>
      <c r="H272" s="6"/>
      <c r="I272" s="6"/>
    </row>
    <row r="273" spans="1:9" ht="12.75">
      <c r="A273" s="6"/>
      <c r="B273" s="6"/>
      <c r="C273" s="371"/>
      <c r="D273" s="6"/>
      <c r="E273" s="34"/>
      <c r="F273" s="6"/>
      <c r="G273" s="6"/>
      <c r="H273" s="6"/>
      <c r="I273" s="6"/>
    </row>
    <row r="274" spans="1:9" ht="12.75">
      <c r="A274" s="6"/>
      <c r="B274" s="6"/>
      <c r="C274" s="371"/>
      <c r="D274" s="6"/>
      <c r="E274" s="34"/>
      <c r="F274" s="6"/>
      <c r="G274" s="6"/>
      <c r="H274" s="6"/>
      <c r="I274" s="6"/>
    </row>
    <row r="275" spans="1:9" ht="12.75">
      <c r="A275" s="6"/>
      <c r="B275" s="6"/>
      <c r="C275" s="371"/>
      <c r="D275" s="6"/>
      <c r="E275" s="34"/>
      <c r="F275" s="6"/>
      <c r="G275" s="6"/>
      <c r="H275" s="6"/>
      <c r="I275" s="6"/>
    </row>
    <row r="276" spans="1:9" ht="12.75">
      <c r="A276" s="6"/>
      <c r="B276" s="6"/>
      <c r="C276" s="371"/>
      <c r="D276" s="6"/>
      <c r="E276" s="34"/>
      <c r="F276" s="6"/>
      <c r="G276" s="6"/>
      <c r="H276" s="6"/>
      <c r="I276" s="6"/>
    </row>
    <row r="277" spans="1:9" ht="12.75">
      <c r="A277" s="6"/>
      <c r="B277" s="6"/>
      <c r="C277" s="371"/>
      <c r="D277" s="6"/>
      <c r="E277" s="34"/>
      <c r="F277" s="6"/>
      <c r="G277" s="6"/>
      <c r="H277" s="6"/>
      <c r="I277" s="6"/>
    </row>
    <row r="278" spans="1:9" ht="12.75">
      <c r="A278" s="6"/>
      <c r="B278" s="6"/>
      <c r="C278" s="371"/>
      <c r="D278" s="6"/>
      <c r="E278" s="34"/>
      <c r="F278" s="6"/>
      <c r="G278" s="6"/>
      <c r="H278" s="6"/>
      <c r="I278" s="6"/>
    </row>
    <row r="279" spans="1:9" ht="12.75">
      <c r="A279" s="6"/>
      <c r="B279" s="6"/>
      <c r="C279" s="371"/>
      <c r="D279" s="6"/>
      <c r="E279" s="34"/>
      <c r="F279" s="6"/>
      <c r="G279" s="6"/>
      <c r="H279" s="6"/>
      <c r="I279" s="6"/>
    </row>
    <row r="280" spans="1:9" ht="12.75">
      <c r="A280" s="6"/>
      <c r="B280" s="6"/>
      <c r="C280" s="371"/>
      <c r="D280" s="6"/>
      <c r="E280" s="34"/>
      <c r="F280" s="6"/>
      <c r="G280" s="6"/>
      <c r="H280" s="6"/>
      <c r="I280" s="6"/>
    </row>
    <row r="281" spans="1:9" ht="12.75">
      <c r="A281" s="6"/>
      <c r="B281" s="6"/>
      <c r="C281" s="371"/>
      <c r="D281" s="6"/>
      <c r="E281" s="34"/>
      <c r="F281" s="6"/>
      <c r="G281" s="6"/>
      <c r="H281" s="6"/>
      <c r="I281" s="6"/>
    </row>
    <row r="282" spans="1:9" ht="12.75">
      <c r="A282" s="6"/>
      <c r="B282" s="6"/>
      <c r="C282" s="371"/>
      <c r="D282" s="6"/>
      <c r="E282" s="34"/>
      <c r="F282" s="6"/>
      <c r="G282" s="6"/>
      <c r="H282" s="6"/>
      <c r="I282" s="6"/>
    </row>
    <row r="283" spans="1:9" ht="12.75">
      <c r="A283" s="6"/>
      <c r="B283" s="6"/>
      <c r="C283" s="371"/>
      <c r="D283" s="6"/>
      <c r="E283" s="34"/>
      <c r="F283" s="6"/>
      <c r="G283" s="6"/>
      <c r="H283" s="6"/>
      <c r="I283" s="6"/>
    </row>
    <row r="284" spans="1:9" ht="12.75">
      <c r="A284" s="6"/>
      <c r="B284" s="6"/>
      <c r="C284" s="371"/>
      <c r="D284" s="6"/>
      <c r="E284" s="34"/>
      <c r="F284" s="6"/>
      <c r="G284" s="6"/>
      <c r="H284" s="6"/>
      <c r="I284" s="6"/>
    </row>
    <row r="285" spans="1:9" ht="12.75">
      <c r="A285" s="6"/>
      <c r="B285" s="6"/>
      <c r="C285" s="371"/>
      <c r="D285" s="6"/>
      <c r="E285" s="34"/>
      <c r="F285" s="6"/>
      <c r="G285" s="6"/>
      <c r="H285" s="6"/>
      <c r="I285" s="6"/>
    </row>
    <row r="286" spans="1:9" ht="12.75">
      <c r="A286" s="6"/>
      <c r="B286" s="6"/>
      <c r="C286" s="371"/>
      <c r="D286" s="6"/>
      <c r="E286" s="34"/>
      <c r="F286" s="6"/>
      <c r="G286" s="6"/>
      <c r="H286" s="6"/>
      <c r="I286" s="6"/>
    </row>
    <row r="287" spans="1:9" ht="12.75">
      <c r="A287" s="6"/>
      <c r="B287" s="6"/>
      <c r="C287" s="371"/>
      <c r="D287" s="6"/>
      <c r="E287" s="34"/>
      <c r="F287" s="6"/>
      <c r="G287" s="6"/>
      <c r="H287" s="6"/>
      <c r="I287" s="6"/>
    </row>
    <row r="288" spans="1:9" ht="12.75">
      <c r="A288" s="6"/>
      <c r="B288" s="6"/>
      <c r="C288" s="371"/>
      <c r="D288" s="6"/>
      <c r="E288" s="34"/>
      <c r="F288" s="6"/>
      <c r="G288" s="6"/>
      <c r="H288" s="6"/>
      <c r="I288" s="6"/>
    </row>
    <row r="289" spans="1:9" ht="12.75">
      <c r="A289" s="6"/>
      <c r="B289" s="6"/>
      <c r="C289" s="371"/>
      <c r="D289" s="6"/>
      <c r="E289" s="34"/>
      <c r="F289" s="6"/>
      <c r="G289" s="6"/>
      <c r="H289" s="6"/>
      <c r="I289" s="6"/>
    </row>
    <row r="290" spans="1:9" ht="12.75">
      <c r="A290" s="6"/>
      <c r="B290" s="6"/>
      <c r="C290" s="371"/>
      <c r="D290" s="6"/>
      <c r="E290" s="34"/>
      <c r="F290" s="6"/>
      <c r="G290" s="6"/>
      <c r="H290" s="6"/>
      <c r="I290" s="6"/>
    </row>
    <row r="291" spans="1:9" ht="12.75">
      <c r="A291" s="6"/>
      <c r="B291" s="6"/>
      <c r="C291" s="371"/>
      <c r="D291" s="6"/>
      <c r="E291" s="34"/>
      <c r="F291" s="6"/>
      <c r="G291" s="6"/>
      <c r="H291" s="6"/>
      <c r="I291" s="6"/>
    </row>
    <row r="292" spans="1:9" ht="12.75">
      <c r="A292" s="6"/>
      <c r="B292" s="6"/>
      <c r="C292" s="371"/>
      <c r="D292" s="6"/>
      <c r="E292" s="34"/>
      <c r="F292" s="6"/>
      <c r="G292" s="6"/>
      <c r="H292" s="6"/>
      <c r="I292" s="6"/>
    </row>
    <row r="293" spans="1:9" ht="12.75">
      <c r="A293" s="6"/>
      <c r="B293" s="6"/>
      <c r="C293" s="371"/>
      <c r="D293" s="6"/>
      <c r="E293" s="34"/>
      <c r="F293" s="6"/>
      <c r="G293" s="6"/>
      <c r="H293" s="6"/>
      <c r="I293" s="6"/>
    </row>
    <row r="294" spans="1:9" ht="12.75">
      <c r="A294" s="6"/>
      <c r="B294" s="6"/>
      <c r="C294" s="371"/>
      <c r="D294" s="6"/>
      <c r="E294" s="34"/>
      <c r="F294" s="6"/>
      <c r="G294" s="6"/>
      <c r="H294" s="6"/>
      <c r="I294" s="6"/>
    </row>
    <row r="295" spans="1:9" ht="12.75">
      <c r="A295" s="6"/>
      <c r="B295" s="6"/>
      <c r="C295" s="371"/>
      <c r="D295" s="6"/>
      <c r="E295" s="34"/>
      <c r="F295" s="6"/>
      <c r="G295" s="6"/>
      <c r="H295" s="6"/>
      <c r="I295" s="6"/>
    </row>
    <row r="296" spans="1:9" ht="12.75">
      <c r="A296" s="6"/>
      <c r="B296" s="6"/>
      <c r="C296" s="371"/>
      <c r="D296" s="6"/>
      <c r="E296" s="34"/>
      <c r="F296" s="6"/>
      <c r="G296" s="6"/>
      <c r="H296" s="6"/>
      <c r="I296" s="6"/>
    </row>
    <row r="297" spans="1:9" ht="12.75">
      <c r="A297" s="6"/>
      <c r="B297" s="6"/>
      <c r="C297" s="371"/>
      <c r="D297" s="6"/>
      <c r="E297" s="34"/>
      <c r="F297" s="6"/>
      <c r="G297" s="6"/>
      <c r="H297" s="6"/>
      <c r="I297" s="6"/>
    </row>
    <row r="298" spans="1:9" ht="12.75">
      <c r="A298" s="6"/>
      <c r="B298" s="6"/>
      <c r="C298" s="371"/>
      <c r="D298" s="6"/>
      <c r="E298" s="34"/>
      <c r="F298" s="6"/>
      <c r="G298" s="6"/>
      <c r="H298" s="6"/>
      <c r="I298" s="6"/>
    </row>
    <row r="299" spans="1:9" ht="12.75">
      <c r="A299" s="6"/>
      <c r="B299" s="6"/>
      <c r="C299" s="371"/>
      <c r="D299" s="6"/>
      <c r="E299" s="34"/>
      <c r="F299" s="6"/>
      <c r="G299" s="6"/>
      <c r="H299" s="6"/>
      <c r="I299" s="6"/>
    </row>
    <row r="300" spans="1:9" ht="12.75">
      <c r="A300" s="6"/>
      <c r="B300" s="6"/>
      <c r="C300" s="371"/>
      <c r="D300" s="6"/>
      <c r="E300" s="34"/>
      <c r="F300" s="6"/>
      <c r="G300" s="6"/>
      <c r="H300" s="6"/>
      <c r="I300" s="6"/>
    </row>
    <row r="301" spans="1:9" ht="12.75">
      <c r="A301" s="6"/>
      <c r="B301" s="6"/>
      <c r="C301" s="371"/>
      <c r="D301" s="6"/>
      <c r="E301" s="34"/>
      <c r="F301" s="6"/>
      <c r="G301" s="6"/>
      <c r="H301" s="6"/>
      <c r="I301" s="6"/>
    </row>
    <row r="302" spans="1:9" ht="12.75">
      <c r="A302" s="6"/>
      <c r="B302" s="6"/>
      <c r="C302" s="371"/>
      <c r="D302" s="6"/>
      <c r="E302" s="34"/>
      <c r="F302" s="6"/>
      <c r="G302" s="6"/>
      <c r="H302" s="6"/>
      <c r="I302" s="6"/>
    </row>
    <row r="303" spans="1:9" ht="12.75">
      <c r="A303" s="6"/>
      <c r="B303" s="6"/>
      <c r="C303" s="371"/>
      <c r="D303" s="6"/>
      <c r="E303" s="34"/>
      <c r="F303" s="6"/>
      <c r="G303" s="6"/>
      <c r="H303" s="6"/>
      <c r="I303" s="6"/>
    </row>
    <row r="304" spans="1:9" ht="12.75">
      <c r="A304" s="6"/>
      <c r="B304" s="6"/>
      <c r="C304" s="371"/>
      <c r="D304" s="6"/>
      <c r="E304" s="34"/>
      <c r="F304" s="6"/>
      <c r="G304" s="6"/>
      <c r="H304" s="6"/>
      <c r="I304" s="6"/>
    </row>
    <row r="305" spans="1:9" ht="12.75">
      <c r="A305" s="6"/>
      <c r="B305" s="6"/>
      <c r="C305" s="371"/>
      <c r="D305" s="6"/>
      <c r="E305" s="34"/>
      <c r="F305" s="6"/>
      <c r="G305" s="6"/>
      <c r="H305" s="6"/>
      <c r="I305" s="6"/>
    </row>
    <row r="306" spans="1:9" ht="12.75">
      <c r="A306" s="6"/>
      <c r="B306" s="6"/>
      <c r="C306" s="371"/>
      <c r="D306" s="6"/>
      <c r="E306" s="34"/>
      <c r="F306" s="6"/>
      <c r="G306" s="6"/>
      <c r="H306" s="6"/>
      <c r="I306" s="6"/>
    </row>
    <row r="307" spans="1:9" ht="12.75">
      <c r="A307" s="6"/>
      <c r="B307" s="6"/>
      <c r="C307" s="371"/>
      <c r="D307" s="6"/>
      <c r="E307" s="34"/>
      <c r="F307" s="6"/>
      <c r="G307" s="6"/>
      <c r="H307" s="6"/>
      <c r="I307" s="6"/>
    </row>
    <row r="308" spans="1:9" ht="12.75">
      <c r="A308" s="6"/>
      <c r="B308" s="6"/>
      <c r="C308" s="371"/>
      <c r="D308" s="6"/>
      <c r="E308" s="34"/>
      <c r="F308" s="6"/>
      <c r="G308" s="6"/>
      <c r="H308" s="6"/>
      <c r="I308" s="6"/>
    </row>
    <row r="309" spans="1:9" ht="12.75">
      <c r="A309" s="6"/>
      <c r="B309" s="6"/>
      <c r="C309" s="371"/>
      <c r="D309" s="6"/>
      <c r="E309" s="34"/>
      <c r="F309" s="6"/>
      <c r="G309" s="6"/>
      <c r="H309" s="6"/>
      <c r="I309" s="6"/>
    </row>
    <row r="310" spans="1:9" ht="12.75">
      <c r="A310" s="6"/>
      <c r="B310" s="6"/>
      <c r="C310" s="371"/>
      <c r="D310" s="6"/>
      <c r="E310" s="34"/>
      <c r="F310" s="6"/>
      <c r="G310" s="6"/>
      <c r="H310" s="6"/>
      <c r="I310" s="6"/>
    </row>
    <row r="311" spans="1:9" ht="12.75">
      <c r="A311" s="6"/>
      <c r="B311" s="6"/>
      <c r="C311" s="371"/>
      <c r="D311" s="6"/>
      <c r="E311" s="34"/>
      <c r="F311" s="6"/>
      <c r="G311" s="6"/>
      <c r="H311" s="6"/>
      <c r="I311" s="6"/>
    </row>
    <row r="312" spans="1:9" ht="12.75">
      <c r="A312" s="6"/>
      <c r="B312" s="6"/>
      <c r="C312" s="371"/>
      <c r="D312" s="6"/>
      <c r="E312" s="34"/>
      <c r="F312" s="6"/>
      <c r="G312" s="6"/>
      <c r="H312" s="6"/>
      <c r="I312" s="6"/>
    </row>
    <row r="313" spans="1:9" ht="12.75">
      <c r="A313" s="6"/>
      <c r="B313" s="6"/>
      <c r="C313" s="371"/>
      <c r="D313" s="6"/>
      <c r="E313" s="34"/>
      <c r="F313" s="6"/>
      <c r="G313" s="6"/>
      <c r="H313" s="6"/>
      <c r="I313" s="6"/>
    </row>
    <row r="314" spans="1:9" ht="12.75">
      <c r="A314" s="6"/>
      <c r="B314" s="6"/>
      <c r="C314" s="371"/>
      <c r="D314" s="6"/>
      <c r="E314" s="34"/>
      <c r="F314" s="6"/>
      <c r="G314" s="6"/>
      <c r="H314" s="6"/>
      <c r="I314" s="6"/>
    </row>
    <row r="315" spans="1:9" ht="12.75">
      <c r="A315" s="6"/>
      <c r="B315" s="6"/>
      <c r="C315" s="371"/>
      <c r="D315" s="6"/>
      <c r="E315" s="34"/>
      <c r="F315" s="6"/>
      <c r="G315" s="6"/>
      <c r="H315" s="6"/>
      <c r="I315" s="6"/>
    </row>
    <row r="316" spans="1:9" ht="12.75">
      <c r="A316" s="6"/>
      <c r="B316" s="6"/>
      <c r="C316" s="371"/>
      <c r="D316" s="6"/>
      <c r="E316" s="34"/>
      <c r="F316" s="6"/>
      <c r="G316" s="6"/>
      <c r="H316" s="6"/>
      <c r="I316" s="6"/>
    </row>
    <row r="317" spans="1:9" ht="12.75">
      <c r="A317" s="6"/>
      <c r="B317" s="6"/>
      <c r="C317" s="371"/>
      <c r="D317" s="6"/>
      <c r="E317" s="34"/>
      <c r="F317" s="6"/>
      <c r="G317" s="6"/>
      <c r="H317" s="6"/>
      <c r="I317" s="6"/>
    </row>
    <row r="318" spans="1:9" ht="12.75">
      <c r="A318" s="6"/>
      <c r="B318" s="6"/>
      <c r="C318" s="371"/>
      <c r="D318" s="6"/>
      <c r="E318" s="34"/>
      <c r="F318" s="6"/>
      <c r="G318" s="6"/>
      <c r="H318" s="6"/>
      <c r="I318" s="6"/>
    </row>
    <row r="319" spans="1:9" ht="12.75">
      <c r="A319" s="6"/>
      <c r="B319" s="6"/>
      <c r="C319" s="371"/>
      <c r="D319" s="6"/>
      <c r="E319" s="34"/>
      <c r="F319" s="6"/>
      <c r="G319" s="6"/>
      <c r="H319" s="6"/>
      <c r="I319" s="6"/>
    </row>
    <row r="320" spans="1:9" ht="12.75">
      <c r="A320" s="6"/>
      <c r="B320" s="6"/>
      <c r="C320" s="371"/>
      <c r="D320" s="6"/>
      <c r="E320" s="34"/>
      <c r="F320" s="6"/>
      <c r="G320" s="6"/>
      <c r="H320" s="6"/>
      <c r="I320" s="6"/>
    </row>
    <row r="321" spans="1:9" ht="12.75">
      <c r="A321" s="6"/>
      <c r="B321" s="6"/>
      <c r="C321" s="371"/>
      <c r="D321" s="6"/>
      <c r="E321" s="34"/>
      <c r="F321" s="6"/>
      <c r="G321" s="6"/>
      <c r="H321" s="6"/>
      <c r="I321" s="6"/>
    </row>
    <row r="322" spans="1:9" ht="12.75">
      <c r="A322" s="6"/>
      <c r="B322" s="6"/>
      <c r="C322" s="371"/>
      <c r="D322" s="6"/>
      <c r="E322" s="34"/>
      <c r="F322" s="6"/>
      <c r="G322" s="6"/>
      <c r="H322" s="6"/>
      <c r="I322" s="6"/>
    </row>
    <row r="323" spans="1:9" ht="12.75">
      <c r="A323" s="6"/>
      <c r="B323" s="6"/>
      <c r="C323" s="371"/>
      <c r="D323" s="6"/>
      <c r="E323" s="34"/>
      <c r="F323" s="6"/>
      <c r="G323" s="6"/>
      <c r="H323" s="6"/>
      <c r="I323" s="6"/>
    </row>
    <row r="324" spans="1:9" ht="12.75">
      <c r="A324" s="6"/>
      <c r="B324" s="6"/>
      <c r="C324" s="371"/>
      <c r="D324" s="6"/>
      <c r="E324" s="34"/>
      <c r="F324" s="6"/>
      <c r="G324" s="6"/>
      <c r="H324" s="6"/>
      <c r="I324" s="6"/>
    </row>
    <row r="325" spans="1:9" ht="12.75">
      <c r="A325" s="6"/>
      <c r="B325" s="6"/>
      <c r="C325" s="371"/>
      <c r="D325" s="6"/>
      <c r="E325" s="34"/>
      <c r="F325" s="6"/>
      <c r="G325" s="6"/>
      <c r="H325" s="6"/>
      <c r="I325" s="6"/>
    </row>
    <row r="326" spans="1:9" ht="12.75">
      <c r="A326" s="6"/>
      <c r="B326" s="6"/>
      <c r="C326" s="371"/>
      <c r="D326" s="6"/>
      <c r="E326" s="34"/>
      <c r="F326" s="6"/>
      <c r="G326" s="6"/>
      <c r="H326" s="6"/>
      <c r="I326" s="6"/>
    </row>
    <row r="327" spans="1:9" ht="12.75">
      <c r="A327" s="6"/>
      <c r="B327" s="6"/>
      <c r="C327" s="371"/>
      <c r="D327" s="6"/>
      <c r="E327" s="34"/>
      <c r="F327" s="6"/>
      <c r="G327" s="6"/>
      <c r="H327" s="6"/>
      <c r="I327" s="6"/>
    </row>
    <row r="328" spans="1:9" ht="12.75">
      <c r="A328" s="6"/>
      <c r="B328" s="6"/>
      <c r="C328" s="371"/>
      <c r="D328" s="6"/>
      <c r="E328" s="34"/>
      <c r="F328" s="6"/>
      <c r="G328" s="6"/>
      <c r="H328" s="6"/>
      <c r="I328" s="6"/>
    </row>
    <row r="329" spans="1:9" ht="12.75">
      <c r="A329" s="6"/>
      <c r="B329" s="6"/>
      <c r="C329" s="371"/>
      <c r="D329" s="6"/>
      <c r="E329" s="34"/>
      <c r="F329" s="6"/>
      <c r="G329" s="6"/>
      <c r="H329" s="6"/>
      <c r="I329" s="6"/>
    </row>
    <row r="330" spans="1:9" ht="12.75">
      <c r="A330" s="6"/>
      <c r="B330" s="6"/>
      <c r="C330" s="371"/>
      <c r="D330" s="6"/>
      <c r="E330" s="34"/>
      <c r="F330" s="6"/>
      <c r="G330" s="6"/>
      <c r="H330" s="6"/>
      <c r="I330" s="6"/>
    </row>
    <row r="331" spans="1:9" ht="12.75">
      <c r="A331" s="6"/>
      <c r="B331" s="6"/>
      <c r="C331" s="371"/>
      <c r="D331" s="6"/>
      <c r="E331" s="34"/>
      <c r="F331" s="6"/>
      <c r="G331" s="6"/>
      <c r="H331" s="6"/>
      <c r="I331" s="6"/>
    </row>
    <row r="332" spans="1:9" ht="12.75">
      <c r="A332" s="6"/>
      <c r="B332" s="6"/>
      <c r="C332" s="371"/>
      <c r="D332" s="6"/>
      <c r="E332" s="34"/>
      <c r="F332" s="6"/>
      <c r="G332" s="6"/>
      <c r="H332" s="6"/>
      <c r="I332" s="6"/>
    </row>
    <row r="333" spans="1:9" ht="12.75">
      <c r="A333" s="6"/>
      <c r="B333" s="6"/>
      <c r="C333" s="371"/>
      <c r="D333" s="6"/>
      <c r="E333" s="34"/>
      <c r="F333" s="6"/>
      <c r="G333" s="6"/>
      <c r="H333" s="6"/>
      <c r="I333" s="6"/>
    </row>
    <row r="334" spans="1:9" ht="12.75">
      <c r="A334" s="6"/>
      <c r="B334" s="6"/>
      <c r="C334" s="371"/>
      <c r="D334" s="6"/>
      <c r="E334" s="34"/>
      <c r="F334" s="6"/>
      <c r="G334" s="6"/>
      <c r="H334" s="6"/>
      <c r="I334" s="6"/>
    </row>
    <row r="335" spans="1:9" ht="12.75">
      <c r="A335" s="6"/>
      <c r="B335" s="6"/>
      <c r="C335" s="371"/>
      <c r="D335" s="6"/>
      <c r="E335" s="34"/>
      <c r="F335" s="6"/>
      <c r="G335" s="6"/>
      <c r="H335" s="6"/>
      <c r="I335" s="6"/>
    </row>
    <row r="336" spans="1:9" ht="12.75">
      <c r="A336" s="6"/>
      <c r="B336" s="6"/>
      <c r="C336" s="371"/>
      <c r="D336" s="6"/>
      <c r="E336" s="34"/>
      <c r="F336" s="6"/>
      <c r="G336" s="6"/>
      <c r="H336" s="6"/>
      <c r="I336" s="6"/>
    </row>
    <row r="337" spans="1:9" ht="12.75">
      <c r="A337" s="6"/>
      <c r="B337" s="6"/>
      <c r="C337" s="371"/>
      <c r="D337" s="6"/>
      <c r="E337" s="34"/>
      <c r="F337" s="6"/>
      <c r="G337" s="6"/>
      <c r="H337" s="6"/>
      <c r="I337" s="6"/>
    </row>
    <row r="338" spans="1:9" ht="12.75">
      <c r="A338" s="6"/>
      <c r="B338" s="6"/>
      <c r="C338" s="371"/>
      <c r="D338" s="6"/>
      <c r="E338" s="34"/>
      <c r="F338" s="6"/>
      <c r="G338" s="6"/>
      <c r="H338" s="6"/>
      <c r="I338" s="6"/>
    </row>
    <row r="339" spans="1:9" ht="12.75">
      <c r="A339" s="6"/>
      <c r="B339" s="6"/>
      <c r="C339" s="371"/>
      <c r="D339" s="6"/>
      <c r="E339" s="34"/>
      <c r="F339" s="6"/>
      <c r="G339" s="6"/>
      <c r="H339" s="6"/>
      <c r="I339" s="6"/>
    </row>
    <row r="340" spans="1:9" ht="12.75">
      <c r="A340" s="6"/>
      <c r="B340" s="6"/>
      <c r="C340" s="371"/>
      <c r="D340" s="6"/>
      <c r="E340" s="34"/>
      <c r="F340" s="6"/>
      <c r="G340" s="6"/>
      <c r="H340" s="6"/>
      <c r="I340" s="6"/>
    </row>
    <row r="341" spans="1:9" ht="12.75">
      <c r="A341" s="6"/>
      <c r="B341" s="6"/>
      <c r="C341" s="371"/>
      <c r="D341" s="6"/>
      <c r="E341" s="34"/>
      <c r="F341" s="6"/>
      <c r="G341" s="6"/>
      <c r="H341" s="6"/>
      <c r="I341" s="6"/>
    </row>
    <row r="342" spans="1:9" ht="12.75">
      <c r="A342" s="6"/>
      <c r="B342" s="6"/>
      <c r="C342" s="371"/>
      <c r="D342" s="6"/>
      <c r="E342" s="34"/>
      <c r="F342" s="6"/>
      <c r="G342" s="6"/>
      <c r="H342" s="6"/>
      <c r="I342" s="6"/>
    </row>
    <row r="343" spans="1:9" ht="12.75">
      <c r="A343" s="6"/>
      <c r="B343" s="6"/>
      <c r="C343" s="371"/>
      <c r="D343" s="6"/>
      <c r="E343" s="34"/>
      <c r="F343" s="6"/>
      <c r="G343" s="6"/>
      <c r="H343" s="6"/>
      <c r="I343" s="6"/>
    </row>
    <row r="344" spans="1:9" ht="12.75">
      <c r="A344" s="6"/>
      <c r="B344" s="6"/>
      <c r="C344" s="371"/>
      <c r="D344" s="6"/>
      <c r="E344" s="34"/>
      <c r="F344" s="6"/>
      <c r="G344" s="6"/>
      <c r="H344" s="6"/>
      <c r="I344" s="6"/>
    </row>
    <row r="345" spans="1:9" ht="12.75">
      <c r="A345" s="6"/>
      <c r="B345" s="6"/>
      <c r="C345" s="371"/>
      <c r="D345" s="6"/>
      <c r="E345" s="34"/>
      <c r="F345" s="6"/>
      <c r="G345" s="6"/>
      <c r="H345" s="6"/>
      <c r="I345" s="6"/>
    </row>
    <row r="346" spans="1:9" ht="12.75">
      <c r="A346" s="6"/>
      <c r="B346" s="6"/>
      <c r="C346" s="371"/>
      <c r="D346" s="6"/>
      <c r="E346" s="34"/>
      <c r="F346" s="6"/>
      <c r="G346" s="6"/>
      <c r="H346" s="6"/>
      <c r="I346" s="6"/>
    </row>
    <row r="347" spans="1:9" ht="12.75">
      <c r="A347" s="6"/>
      <c r="B347" s="6"/>
      <c r="C347" s="371"/>
      <c r="D347" s="6"/>
      <c r="E347" s="34"/>
      <c r="F347" s="6"/>
      <c r="G347" s="6"/>
      <c r="H347" s="6"/>
      <c r="I347" s="6"/>
    </row>
    <row r="348" spans="1:9" ht="12.75">
      <c r="A348" s="6"/>
      <c r="B348" s="6"/>
      <c r="C348" s="371"/>
      <c r="D348" s="6"/>
      <c r="E348" s="34"/>
      <c r="F348" s="6"/>
      <c r="G348" s="6"/>
      <c r="H348" s="6"/>
      <c r="I348" s="6"/>
    </row>
    <row r="349" spans="1:9" ht="12.75">
      <c r="A349" s="6"/>
      <c r="B349" s="6"/>
      <c r="C349" s="371"/>
      <c r="D349" s="6"/>
      <c r="E349" s="34"/>
      <c r="F349" s="6"/>
      <c r="G349" s="6"/>
      <c r="H349" s="6"/>
      <c r="I349" s="6"/>
    </row>
    <row r="350" spans="1:9" ht="12.75">
      <c r="A350" s="6"/>
      <c r="B350" s="6"/>
      <c r="C350" s="371"/>
      <c r="D350" s="6"/>
      <c r="E350" s="34"/>
      <c r="F350" s="6"/>
      <c r="G350" s="6"/>
      <c r="H350" s="6"/>
      <c r="I350" s="6"/>
    </row>
    <row r="351" spans="1:9" ht="12.75">
      <c r="A351" s="6"/>
      <c r="B351" s="6"/>
      <c r="C351" s="371"/>
      <c r="D351" s="6"/>
      <c r="E351" s="34"/>
      <c r="F351" s="6"/>
      <c r="G351" s="6"/>
      <c r="H351" s="6"/>
      <c r="I351" s="6"/>
    </row>
    <row r="352" spans="1:9" ht="12.75">
      <c r="A352" s="6"/>
      <c r="B352" s="6"/>
      <c r="C352" s="371"/>
      <c r="D352" s="6"/>
      <c r="E352" s="34"/>
      <c r="F352" s="6"/>
      <c r="G352" s="6"/>
      <c r="H352" s="6"/>
      <c r="I352" s="6"/>
    </row>
    <row r="353" spans="1:9" ht="12.75">
      <c r="A353" s="6"/>
      <c r="B353" s="6"/>
      <c r="C353" s="371"/>
      <c r="D353" s="6"/>
      <c r="E353" s="34"/>
      <c r="F353" s="6"/>
      <c r="G353" s="6"/>
      <c r="H353" s="6"/>
      <c r="I353" s="6"/>
    </row>
    <row r="354" spans="1:9" ht="12.75">
      <c r="A354" s="6"/>
      <c r="B354" s="6"/>
      <c r="C354" s="371"/>
      <c r="D354" s="6"/>
      <c r="E354" s="34"/>
      <c r="F354" s="6"/>
      <c r="G354" s="6"/>
      <c r="H354" s="6"/>
      <c r="I354" s="6"/>
    </row>
    <row r="355" spans="1:9" ht="12.75">
      <c r="A355" s="6"/>
      <c r="B355" s="6"/>
      <c r="C355" s="371"/>
      <c r="D355" s="6"/>
      <c r="E355" s="34"/>
      <c r="F355" s="6"/>
      <c r="G355" s="6"/>
      <c r="H355" s="6"/>
      <c r="I355" s="6"/>
    </row>
    <row r="356" spans="1:9" ht="12.75">
      <c r="A356" s="6"/>
      <c r="B356" s="6"/>
      <c r="C356" s="371"/>
      <c r="D356" s="6"/>
      <c r="E356" s="34"/>
      <c r="F356" s="6"/>
      <c r="G356" s="6"/>
      <c r="H356" s="6"/>
      <c r="I356" s="6"/>
    </row>
    <row r="357" spans="1:9" ht="12.75">
      <c r="A357" s="6"/>
      <c r="B357" s="6"/>
      <c r="C357" s="371"/>
      <c r="D357" s="6"/>
      <c r="E357" s="34"/>
      <c r="F357" s="6"/>
      <c r="G357" s="6"/>
      <c r="H357" s="6"/>
      <c r="I357" s="6"/>
    </row>
    <row r="358" spans="1:9" ht="12.75">
      <c r="A358" s="6"/>
      <c r="B358" s="6"/>
      <c r="C358" s="371"/>
      <c r="D358" s="6"/>
      <c r="E358" s="34"/>
      <c r="F358" s="6"/>
      <c r="G358" s="6"/>
      <c r="H358" s="6"/>
      <c r="I358" s="6"/>
    </row>
    <row r="359" spans="1:9" ht="12.75">
      <c r="A359" s="6"/>
      <c r="B359" s="6"/>
      <c r="C359" s="371"/>
      <c r="D359" s="6"/>
      <c r="E359" s="34"/>
      <c r="F359" s="6"/>
      <c r="G359" s="6"/>
      <c r="H359" s="6"/>
      <c r="I359" s="6"/>
    </row>
    <row r="360" spans="1:9" ht="12.75">
      <c r="A360" s="6"/>
      <c r="B360" s="6"/>
      <c r="C360" s="371"/>
      <c r="D360" s="6"/>
      <c r="E360" s="34"/>
      <c r="F360" s="6"/>
      <c r="G360" s="6"/>
      <c r="H360" s="6"/>
      <c r="I360" s="6"/>
    </row>
    <row r="361" spans="1:9" ht="12.75">
      <c r="A361" s="6"/>
      <c r="B361" s="6"/>
      <c r="C361" s="371"/>
      <c r="D361" s="6"/>
      <c r="E361" s="34"/>
      <c r="F361" s="6"/>
      <c r="G361" s="6"/>
      <c r="H361" s="6"/>
      <c r="I361" s="6"/>
    </row>
    <row r="362" spans="1:9" ht="12.75">
      <c r="A362" s="6"/>
      <c r="B362" s="6"/>
      <c r="C362" s="371"/>
      <c r="D362" s="6"/>
      <c r="E362" s="34"/>
      <c r="F362" s="6"/>
      <c r="G362" s="6"/>
      <c r="H362" s="6"/>
      <c r="I362" s="6"/>
    </row>
    <row r="363" spans="1:9" ht="12.75">
      <c r="A363" s="6"/>
      <c r="B363" s="6"/>
      <c r="C363" s="371"/>
      <c r="D363" s="6"/>
      <c r="E363" s="34"/>
      <c r="F363" s="6"/>
      <c r="G363" s="6"/>
      <c r="H363" s="6"/>
      <c r="I363" s="6"/>
    </row>
    <row r="364" spans="1:9" ht="12.75">
      <c r="A364" s="6"/>
      <c r="B364" s="6"/>
      <c r="C364" s="371"/>
      <c r="D364" s="6"/>
      <c r="E364" s="34"/>
      <c r="F364" s="6"/>
      <c r="G364" s="6"/>
      <c r="H364" s="6"/>
      <c r="I364" s="6"/>
    </row>
    <row r="365" spans="1:9" ht="12.75">
      <c r="A365" s="6"/>
      <c r="B365" s="6"/>
      <c r="C365" s="371"/>
      <c r="D365" s="6"/>
      <c r="E365" s="34"/>
      <c r="F365" s="6"/>
      <c r="G365" s="6"/>
      <c r="H365" s="6"/>
      <c r="I365" s="6"/>
    </row>
    <row r="366" spans="1:9" ht="12.75">
      <c r="A366" s="6"/>
      <c r="B366" s="6"/>
      <c r="C366" s="371"/>
      <c r="D366" s="6"/>
      <c r="E366" s="34"/>
      <c r="F366" s="6"/>
      <c r="G366" s="6"/>
      <c r="H366" s="6"/>
      <c r="I366" s="6"/>
    </row>
    <row r="367" spans="1:9" ht="12.75">
      <c r="A367" s="6"/>
      <c r="B367" s="6"/>
      <c r="C367" s="371"/>
      <c r="D367" s="6"/>
      <c r="E367" s="34"/>
      <c r="F367" s="6"/>
      <c r="G367" s="6"/>
      <c r="H367" s="6"/>
      <c r="I367" s="6"/>
    </row>
    <row r="368" spans="1:9" ht="12.75">
      <c r="A368" s="6"/>
      <c r="B368" s="6"/>
      <c r="C368" s="371"/>
      <c r="D368" s="6"/>
      <c r="E368" s="34"/>
      <c r="F368" s="6"/>
      <c r="G368" s="6"/>
      <c r="H368" s="6"/>
      <c r="I368" s="6"/>
    </row>
    <row r="369" spans="1:9" ht="12.75">
      <c r="A369" s="6"/>
      <c r="B369" s="6"/>
      <c r="C369" s="371"/>
      <c r="D369" s="6"/>
      <c r="E369" s="34"/>
      <c r="F369" s="6"/>
      <c r="G369" s="6"/>
      <c r="H369" s="6"/>
      <c r="I369" s="6"/>
    </row>
    <row r="370" spans="1:9" ht="12.75">
      <c r="A370" s="6"/>
      <c r="B370" s="6"/>
      <c r="C370" s="371"/>
      <c r="D370" s="6"/>
      <c r="E370" s="34"/>
      <c r="F370" s="6"/>
      <c r="G370" s="6"/>
      <c r="H370" s="6"/>
      <c r="I370" s="6"/>
    </row>
    <row r="371" spans="1:9" ht="12.75">
      <c r="A371" s="6"/>
      <c r="B371" s="6"/>
      <c r="C371" s="371"/>
      <c r="D371" s="6"/>
      <c r="E371" s="34"/>
      <c r="F371" s="6"/>
      <c r="G371" s="6"/>
      <c r="H371" s="6"/>
      <c r="I371" s="6"/>
    </row>
    <row r="372" spans="1:9" ht="12.75">
      <c r="A372" s="6"/>
      <c r="B372" s="6"/>
      <c r="C372" s="371"/>
      <c r="D372" s="6"/>
      <c r="E372" s="34"/>
      <c r="F372" s="6"/>
      <c r="G372" s="6"/>
      <c r="H372" s="6"/>
      <c r="I372" s="6"/>
    </row>
    <row r="373" spans="1:9" ht="12.75">
      <c r="A373" s="6"/>
      <c r="B373" s="6"/>
      <c r="C373" s="371"/>
      <c r="D373" s="6"/>
      <c r="E373" s="34"/>
      <c r="F373" s="6"/>
      <c r="G373" s="6"/>
      <c r="H373" s="6"/>
      <c r="I373" s="6"/>
    </row>
    <row r="374" spans="1:9" ht="12.75">
      <c r="A374" s="6"/>
      <c r="B374" s="6"/>
      <c r="C374" s="371"/>
      <c r="D374" s="6"/>
      <c r="E374" s="34"/>
      <c r="F374" s="6"/>
      <c r="G374" s="6"/>
      <c r="H374" s="6"/>
      <c r="I374" s="6"/>
    </row>
    <row r="375" spans="1:9" ht="12.75">
      <c r="A375" s="6"/>
      <c r="B375" s="6"/>
      <c r="C375" s="371"/>
      <c r="D375" s="6"/>
      <c r="E375" s="34"/>
      <c r="F375" s="6"/>
      <c r="G375" s="6"/>
      <c r="H375" s="6"/>
      <c r="I375" s="6"/>
    </row>
    <row r="376" spans="1:9" ht="12.75">
      <c r="A376" s="6"/>
      <c r="B376" s="6"/>
      <c r="C376" s="371"/>
      <c r="D376" s="6"/>
      <c r="E376" s="34"/>
      <c r="F376" s="6"/>
      <c r="G376" s="6"/>
      <c r="H376" s="6"/>
      <c r="I376" s="6"/>
    </row>
    <row r="377" spans="1:9" ht="12.75">
      <c r="A377" s="6"/>
      <c r="B377" s="6"/>
      <c r="C377" s="371"/>
      <c r="D377" s="6"/>
      <c r="E377" s="34"/>
      <c r="F377" s="6"/>
      <c r="G377" s="6"/>
      <c r="H377" s="6"/>
      <c r="I377" s="6"/>
    </row>
    <row r="378" spans="1:9" ht="12.75">
      <c r="A378" s="6"/>
      <c r="B378" s="6"/>
      <c r="C378" s="371"/>
      <c r="D378" s="6"/>
      <c r="E378" s="34"/>
      <c r="F378" s="6"/>
      <c r="G378" s="6"/>
      <c r="H378" s="6"/>
      <c r="I378" s="6"/>
    </row>
    <row r="379" spans="1:9" ht="12.75">
      <c r="A379" s="6"/>
      <c r="B379" s="6"/>
      <c r="C379" s="371"/>
      <c r="D379" s="6"/>
      <c r="E379" s="34"/>
      <c r="F379" s="6"/>
      <c r="G379" s="6"/>
      <c r="H379" s="6"/>
      <c r="I379" s="6"/>
    </row>
    <row r="380" spans="1:9" ht="12.75">
      <c r="A380" s="6"/>
      <c r="B380" s="6"/>
      <c r="C380" s="371"/>
      <c r="D380" s="6"/>
      <c r="E380" s="34"/>
      <c r="F380" s="6"/>
      <c r="G380" s="6"/>
      <c r="H380" s="6"/>
      <c r="I380" s="6"/>
    </row>
    <row r="381" spans="1:9" ht="12.75">
      <c r="A381" s="6"/>
      <c r="B381" s="6"/>
      <c r="C381" s="371"/>
      <c r="D381" s="6"/>
      <c r="E381" s="34"/>
      <c r="F381" s="6"/>
      <c r="G381" s="6"/>
      <c r="H381" s="6"/>
      <c r="I381" s="6"/>
    </row>
    <row r="382" spans="1:9" ht="12.75">
      <c r="A382" s="6"/>
      <c r="B382" s="6"/>
      <c r="C382" s="371"/>
      <c r="D382" s="6"/>
      <c r="E382" s="34"/>
      <c r="F382" s="6"/>
      <c r="G382" s="6"/>
      <c r="H382" s="6"/>
      <c r="I382" s="6"/>
    </row>
    <row r="383" spans="1:9" ht="12.75">
      <c r="A383" s="6"/>
      <c r="B383" s="6"/>
      <c r="C383" s="371"/>
      <c r="D383" s="6"/>
      <c r="E383" s="34"/>
      <c r="F383" s="6"/>
      <c r="G383" s="6"/>
      <c r="H383" s="6"/>
      <c r="I383" s="6"/>
    </row>
    <row r="384" spans="1:9" ht="12.75">
      <c r="A384" s="6"/>
      <c r="B384" s="6"/>
      <c r="C384" s="371"/>
      <c r="D384" s="6"/>
      <c r="E384" s="34"/>
      <c r="F384" s="6"/>
      <c r="G384" s="6"/>
      <c r="H384" s="6"/>
      <c r="I384" s="6"/>
    </row>
    <row r="385" spans="1:9" ht="12.75">
      <c r="A385" s="6"/>
      <c r="B385" s="6"/>
      <c r="C385" s="371"/>
      <c r="D385" s="6"/>
      <c r="E385" s="34"/>
      <c r="F385" s="6"/>
      <c r="G385" s="6"/>
      <c r="H385" s="6"/>
      <c r="I385" s="6"/>
    </row>
    <row r="386" spans="1:9" ht="12.75">
      <c r="A386" s="6"/>
      <c r="B386" s="6"/>
      <c r="C386" s="371"/>
      <c r="D386" s="6"/>
      <c r="E386" s="34"/>
      <c r="F386" s="6"/>
      <c r="G386" s="6"/>
      <c r="H386" s="6"/>
      <c r="I386" s="6"/>
    </row>
    <row r="387" spans="1:9" ht="12.75">
      <c r="A387" s="6"/>
      <c r="B387" s="6"/>
      <c r="C387" s="371"/>
      <c r="D387" s="6"/>
      <c r="E387" s="34"/>
      <c r="F387" s="6"/>
      <c r="G387" s="6"/>
      <c r="H387" s="6"/>
      <c r="I387" s="6"/>
    </row>
    <row r="388" spans="1:9" ht="12.75">
      <c r="A388" s="6"/>
      <c r="B388" s="6"/>
      <c r="C388" s="371"/>
      <c r="D388" s="6"/>
      <c r="E388" s="34"/>
      <c r="F388" s="6"/>
      <c r="G388" s="6"/>
      <c r="H388" s="6"/>
      <c r="I388" s="6"/>
    </row>
    <row r="389" spans="1:9" ht="12.75">
      <c r="A389" s="6"/>
      <c r="B389" s="6"/>
      <c r="C389" s="371"/>
      <c r="D389" s="6"/>
      <c r="E389" s="34"/>
      <c r="F389" s="6"/>
      <c r="G389" s="6"/>
      <c r="H389" s="6"/>
      <c r="I389" s="6"/>
    </row>
    <row r="390" spans="1:9" ht="12.75">
      <c r="A390" s="6"/>
      <c r="B390" s="6"/>
      <c r="C390" s="371"/>
      <c r="D390" s="6"/>
      <c r="E390" s="34"/>
      <c r="F390" s="6"/>
      <c r="G390" s="6"/>
      <c r="H390" s="6"/>
      <c r="I390" s="6"/>
    </row>
    <row r="391" spans="1:9" ht="12.75">
      <c r="A391" s="6"/>
      <c r="B391" s="6"/>
      <c r="C391" s="371"/>
      <c r="D391" s="6"/>
      <c r="E391" s="34"/>
      <c r="F391" s="6"/>
      <c r="G391" s="6"/>
      <c r="H391" s="6"/>
      <c r="I391" s="6"/>
    </row>
    <row r="392" spans="1:9" ht="12.75">
      <c r="A392" s="6"/>
      <c r="B392" s="6"/>
      <c r="C392" s="371"/>
      <c r="D392" s="6"/>
      <c r="E392" s="34"/>
      <c r="F392" s="6"/>
      <c r="G392" s="6"/>
      <c r="H392" s="6"/>
      <c r="I392" s="6"/>
    </row>
    <row r="393" spans="1:9" ht="12.75">
      <c r="A393" s="6"/>
      <c r="B393" s="6"/>
      <c r="C393" s="371"/>
      <c r="D393" s="6"/>
      <c r="E393" s="34"/>
      <c r="F393" s="6"/>
      <c r="G393" s="6"/>
      <c r="H393" s="6"/>
      <c r="I393" s="6"/>
    </row>
    <row r="394" spans="1:9" ht="12.75">
      <c r="A394" s="6"/>
      <c r="B394" s="6"/>
      <c r="C394" s="371"/>
      <c r="D394" s="6"/>
      <c r="E394" s="34"/>
      <c r="F394" s="6"/>
      <c r="G394" s="6"/>
      <c r="H394" s="6"/>
      <c r="I394" s="6"/>
    </row>
    <row r="395" spans="1:9" ht="12.75">
      <c r="A395" s="6"/>
      <c r="B395" s="6"/>
      <c r="C395" s="371"/>
      <c r="D395" s="6"/>
      <c r="E395" s="34"/>
      <c r="F395" s="6"/>
      <c r="G395" s="6"/>
      <c r="H395" s="6"/>
      <c r="I395" s="6"/>
    </row>
    <row r="396" spans="1:9" ht="12.75">
      <c r="A396" s="6"/>
      <c r="B396" s="6"/>
      <c r="C396" s="371"/>
      <c r="D396" s="6"/>
      <c r="E396" s="34"/>
      <c r="F396" s="6"/>
      <c r="G396" s="6"/>
      <c r="H396" s="6"/>
      <c r="I396" s="6"/>
    </row>
    <row r="397" spans="1:9" ht="12.75">
      <c r="A397" s="6"/>
      <c r="B397" s="6"/>
      <c r="C397" s="371"/>
      <c r="D397" s="6"/>
      <c r="E397" s="34"/>
      <c r="F397" s="6"/>
      <c r="G397" s="6"/>
      <c r="H397" s="6"/>
      <c r="I397" s="6"/>
    </row>
    <row r="398" spans="1:9" ht="12.75">
      <c r="A398" s="6"/>
      <c r="B398" s="6"/>
      <c r="C398" s="371"/>
      <c r="D398" s="6"/>
      <c r="E398" s="34"/>
      <c r="F398" s="6"/>
      <c r="G398" s="6"/>
      <c r="H398" s="6"/>
      <c r="I398" s="6"/>
    </row>
    <row r="399" spans="1:9" ht="12.75">
      <c r="A399" s="6"/>
      <c r="B399" s="6"/>
      <c r="C399" s="371"/>
      <c r="D399" s="6"/>
      <c r="E399" s="34"/>
      <c r="F399" s="6"/>
      <c r="G399" s="6"/>
      <c r="H399" s="6"/>
      <c r="I399" s="6"/>
    </row>
    <row r="400" spans="1:9" ht="12.75">
      <c r="A400" s="6"/>
      <c r="B400" s="6"/>
      <c r="C400" s="371"/>
      <c r="D400" s="6"/>
      <c r="E400" s="34"/>
      <c r="F400" s="6"/>
      <c r="G400" s="6"/>
      <c r="H400" s="6"/>
      <c r="I400" s="6"/>
    </row>
    <row r="401" spans="1:9" ht="12.75">
      <c r="A401" s="6"/>
      <c r="B401" s="6"/>
      <c r="C401" s="371"/>
      <c r="D401" s="6"/>
      <c r="E401" s="34"/>
      <c r="F401" s="6"/>
      <c r="G401" s="6"/>
      <c r="H401" s="6"/>
      <c r="I401" s="6"/>
    </row>
    <row r="402" spans="1:9" ht="12.75">
      <c r="A402" s="6"/>
      <c r="B402" s="6"/>
      <c r="C402" s="371"/>
      <c r="D402" s="6"/>
      <c r="E402" s="34"/>
      <c r="F402" s="6"/>
      <c r="G402" s="6"/>
      <c r="H402" s="6"/>
      <c r="I402" s="6"/>
    </row>
    <row r="403" spans="1:9" ht="12.75">
      <c r="A403" s="6"/>
      <c r="B403" s="6"/>
      <c r="C403" s="371"/>
      <c r="D403" s="6"/>
      <c r="E403" s="34"/>
      <c r="F403" s="6"/>
      <c r="G403" s="6"/>
      <c r="H403" s="6"/>
      <c r="I403" s="6"/>
    </row>
    <row r="404" spans="1:9" ht="12.75">
      <c r="A404" s="6"/>
      <c r="B404" s="6"/>
      <c r="C404" s="371"/>
      <c r="D404" s="6"/>
      <c r="E404" s="34"/>
      <c r="F404" s="6"/>
      <c r="G404" s="6"/>
      <c r="H404" s="6"/>
      <c r="I404" s="6"/>
    </row>
    <row r="405" spans="1:9" ht="12.75">
      <c r="A405" s="6"/>
      <c r="B405" s="6"/>
      <c r="C405" s="371"/>
      <c r="D405" s="6"/>
      <c r="E405" s="34"/>
      <c r="F405" s="6"/>
      <c r="G405" s="6"/>
      <c r="H405" s="6"/>
      <c r="I405" s="6"/>
    </row>
    <row r="406" spans="1:9" ht="12.75">
      <c r="A406" s="6"/>
      <c r="B406" s="6"/>
      <c r="C406" s="371"/>
      <c r="D406" s="6"/>
      <c r="E406" s="34"/>
      <c r="F406" s="6"/>
      <c r="G406" s="6"/>
      <c r="H406" s="6"/>
      <c r="I406" s="6"/>
    </row>
    <row r="407" spans="1:9" ht="12.75">
      <c r="A407" s="6"/>
      <c r="B407" s="6"/>
      <c r="C407" s="371"/>
      <c r="D407" s="6"/>
      <c r="E407" s="34"/>
      <c r="F407" s="6"/>
      <c r="G407" s="6"/>
      <c r="H407" s="6"/>
      <c r="I407" s="6"/>
    </row>
    <row r="408" spans="1:9" ht="12.75">
      <c r="A408" s="6"/>
      <c r="B408" s="6"/>
      <c r="C408" s="371"/>
      <c r="D408" s="6"/>
      <c r="E408" s="34"/>
      <c r="F408" s="6"/>
      <c r="G408" s="6"/>
      <c r="H408" s="6"/>
      <c r="I408" s="6"/>
    </row>
    <row r="409" spans="1:9" ht="12.75">
      <c r="A409" s="6"/>
      <c r="B409" s="6"/>
      <c r="C409" s="371"/>
      <c r="D409" s="6"/>
      <c r="E409" s="34"/>
      <c r="F409" s="6"/>
      <c r="G409" s="6"/>
      <c r="H409" s="6"/>
      <c r="I409" s="6"/>
    </row>
    <row r="410" spans="1:9" ht="12.75">
      <c r="A410" s="6"/>
      <c r="B410" s="6"/>
      <c r="C410" s="371"/>
      <c r="D410" s="6"/>
      <c r="E410" s="34"/>
      <c r="F410" s="6"/>
      <c r="G410" s="6"/>
      <c r="H410" s="6"/>
      <c r="I410" s="6"/>
    </row>
    <row r="411" spans="1:9" ht="12.75">
      <c r="A411" s="6"/>
      <c r="B411" s="6"/>
      <c r="C411" s="371"/>
      <c r="D411" s="6"/>
      <c r="E411" s="34"/>
      <c r="F411" s="6"/>
      <c r="G411" s="6"/>
      <c r="H411" s="6"/>
      <c r="I411" s="6"/>
    </row>
  </sheetData>
  <sheetProtection password="EF65" sheet="1"/>
  <mergeCells count="11">
    <mergeCell ref="A42:B42"/>
    <mergeCell ref="A17:B36"/>
    <mergeCell ref="A1:I1"/>
    <mergeCell ref="B6:C6"/>
    <mergeCell ref="A9:B14"/>
    <mergeCell ref="A47:I47"/>
    <mergeCell ref="D3:D5"/>
    <mergeCell ref="A2:C2"/>
    <mergeCell ref="A3:C5"/>
    <mergeCell ref="E3:E5"/>
    <mergeCell ref="F2:H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G251"/>
  <sheetViews>
    <sheetView showOutlineSymbols="0" workbookViewId="0" topLeftCell="A1">
      <selection activeCell="F8" sqref="F8"/>
    </sheetView>
  </sheetViews>
  <sheetFormatPr defaultColWidth="9.140625" defaultRowHeight="12.75"/>
  <cols>
    <col min="1" max="2" width="2.7109375" style="18" customWidth="1"/>
    <col min="3" max="3" width="3.7109375" style="386" customWidth="1"/>
    <col min="4" max="4" width="56.421875" style="18" customWidth="1"/>
    <col min="5" max="5" width="5.7109375" style="37" customWidth="1"/>
    <col min="6" max="7" width="15.00390625" style="19" customWidth="1"/>
    <col min="8" max="36" width="9.140625" style="21" customWidth="1"/>
    <col min="37" max="16384" width="9.140625" style="20" customWidth="1"/>
  </cols>
  <sheetData>
    <row r="1" spans="1:7" ht="15" customHeight="1" thickBot="1">
      <c r="A1" s="743"/>
      <c r="B1" s="744"/>
      <c r="C1" s="744"/>
      <c r="D1" s="744"/>
      <c r="E1" s="744"/>
      <c r="F1" s="744"/>
      <c r="G1" s="744"/>
    </row>
    <row r="2" spans="1:7" ht="13.5" customHeight="1">
      <c r="A2" s="713"/>
      <c r="B2" s="714"/>
      <c r="C2" s="715"/>
      <c r="D2" s="90" t="s">
        <v>764</v>
      </c>
      <c r="E2" s="91" t="s">
        <v>691</v>
      </c>
      <c r="F2" s="106" t="s">
        <v>765</v>
      </c>
      <c r="G2" s="92" t="s">
        <v>766</v>
      </c>
    </row>
    <row r="3" spans="1:7" ht="13.5" customHeight="1">
      <c r="A3" s="748" t="s">
        <v>2</v>
      </c>
      <c r="B3" s="749"/>
      <c r="C3" s="750"/>
      <c r="D3" s="637" t="s">
        <v>6</v>
      </c>
      <c r="E3" s="745" t="s">
        <v>12</v>
      </c>
      <c r="F3" s="32" t="s">
        <v>686</v>
      </c>
      <c r="G3" s="94" t="s">
        <v>686</v>
      </c>
    </row>
    <row r="4" spans="1:7" ht="13.5" customHeight="1" thickBot="1">
      <c r="A4" s="751"/>
      <c r="B4" s="752"/>
      <c r="C4" s="753"/>
      <c r="D4" s="747"/>
      <c r="E4" s="746"/>
      <c r="F4" s="97">
        <v>5</v>
      </c>
      <c r="G4" s="100">
        <v>6</v>
      </c>
    </row>
    <row r="5" spans="1:7" ht="16.5" customHeight="1">
      <c r="A5" s="736"/>
      <c r="B5" s="737"/>
      <c r="C5" s="738"/>
      <c r="D5" s="107" t="s">
        <v>767</v>
      </c>
      <c r="E5" s="88" t="s">
        <v>96</v>
      </c>
      <c r="F5" s="387">
        <f>IF(F6+F29+'R4'!G23&lt;800,F6+F29+'R4'!G23,T("LIMIT"))</f>
        <v>0</v>
      </c>
      <c r="G5" s="374">
        <f>IF(G6+G29+'R4'!H23&lt;800,G6+G29+'R4'!H23,T("LIMIT"))</f>
        <v>0</v>
      </c>
    </row>
    <row r="6" spans="1:7" ht="16.5" customHeight="1">
      <c r="A6" s="75" t="s">
        <v>0</v>
      </c>
      <c r="B6" s="754"/>
      <c r="C6" s="755"/>
      <c r="D6" s="102" t="s">
        <v>964</v>
      </c>
      <c r="E6" s="88" t="s">
        <v>97</v>
      </c>
      <c r="F6" s="375">
        <f>F7+F11+F19+F22+F26+F28</f>
        <v>0</v>
      </c>
      <c r="G6" s="376">
        <f>G7+G11+G19+G22+G26+G28</f>
        <v>0</v>
      </c>
    </row>
    <row r="7" spans="1:7" ht="16.5" customHeight="1">
      <c r="A7" s="84" t="s">
        <v>0</v>
      </c>
      <c r="B7" s="85" t="s">
        <v>3</v>
      </c>
      <c r="C7" s="382"/>
      <c r="D7" s="102" t="s">
        <v>768</v>
      </c>
      <c r="E7" s="88" t="s">
        <v>98</v>
      </c>
      <c r="F7" s="375">
        <f>F8+F10+F9</f>
        <v>0</v>
      </c>
      <c r="G7" s="376">
        <f>G8+G10+G9</f>
        <v>0</v>
      </c>
    </row>
    <row r="8" spans="1:7" ht="16.5" customHeight="1">
      <c r="A8" s="708"/>
      <c r="B8" s="716"/>
      <c r="C8" s="379">
        <v>1</v>
      </c>
      <c r="D8" s="103" t="s">
        <v>769</v>
      </c>
      <c r="E8" s="88" t="s">
        <v>99</v>
      </c>
      <c r="F8" s="79">
        <f>+UCETNI_DATA!N151+UCETNI_DATA!N181</f>
        <v>0</v>
      </c>
      <c r="G8" s="81">
        <v>0</v>
      </c>
    </row>
    <row r="9" spans="1:7" ht="16.5" customHeight="1">
      <c r="A9" s="708"/>
      <c r="B9" s="716"/>
      <c r="C9" s="379">
        <v>2</v>
      </c>
      <c r="D9" s="103" t="s">
        <v>771</v>
      </c>
      <c r="E9" s="88" t="s">
        <v>100</v>
      </c>
      <c r="F9" s="79">
        <f>+UCETNI_DATA!N76</f>
        <v>0</v>
      </c>
      <c r="G9" s="81">
        <v>0</v>
      </c>
    </row>
    <row r="10" spans="1:7" ht="16.5" customHeight="1">
      <c r="A10" s="732"/>
      <c r="B10" s="726"/>
      <c r="C10" s="383">
        <v>3</v>
      </c>
      <c r="D10" s="103" t="s">
        <v>770</v>
      </c>
      <c r="E10" s="88" t="s">
        <v>101</v>
      </c>
      <c r="F10" s="79">
        <f>+UCETNI_DATA!N158</f>
        <v>0</v>
      </c>
      <c r="G10" s="81">
        <v>0</v>
      </c>
    </row>
    <row r="11" spans="1:7" ht="16.5" customHeight="1">
      <c r="A11" s="84" t="s">
        <v>0</v>
      </c>
      <c r="B11" s="85" t="s">
        <v>4</v>
      </c>
      <c r="C11" s="382"/>
      <c r="D11" s="102" t="s">
        <v>772</v>
      </c>
      <c r="E11" s="110" t="s">
        <v>102</v>
      </c>
      <c r="F11" s="375">
        <f>+F12+F13</f>
        <v>0</v>
      </c>
      <c r="G11" s="376">
        <f>+G12+G13</f>
        <v>0</v>
      </c>
    </row>
    <row r="12" spans="1:7" ht="16.5" customHeight="1">
      <c r="A12" s="86" t="s">
        <v>0</v>
      </c>
      <c r="B12" s="32" t="s">
        <v>4</v>
      </c>
      <c r="C12" s="379">
        <v>1</v>
      </c>
      <c r="D12" s="103" t="s">
        <v>772</v>
      </c>
      <c r="E12" s="110" t="s">
        <v>103</v>
      </c>
      <c r="F12" s="79">
        <f>+UCETNI_DATA!N152</f>
        <v>0</v>
      </c>
      <c r="G12" s="81">
        <v>0</v>
      </c>
    </row>
    <row r="13" spans="1:7" ht="16.5" customHeight="1">
      <c r="A13" s="86"/>
      <c r="B13" s="32"/>
      <c r="C13" s="379" t="s">
        <v>613</v>
      </c>
      <c r="D13" s="103" t="s">
        <v>773</v>
      </c>
      <c r="E13" s="110" t="s">
        <v>104</v>
      </c>
      <c r="F13" s="82">
        <f>SUM(F14:F18)</f>
        <v>0</v>
      </c>
      <c r="G13" s="83">
        <f>SUM(G14:G18)</f>
        <v>0</v>
      </c>
    </row>
    <row r="14" spans="1:7" ht="16.5" customHeight="1">
      <c r="A14" s="708"/>
      <c r="B14" s="716"/>
      <c r="C14" s="379" t="s">
        <v>605</v>
      </c>
      <c r="D14" s="103" t="s">
        <v>774</v>
      </c>
      <c r="E14" s="88" t="s">
        <v>105</v>
      </c>
      <c r="F14" s="79">
        <f>+UCETNI_DATA!N153</f>
        <v>0</v>
      </c>
      <c r="G14" s="81">
        <v>0</v>
      </c>
    </row>
    <row r="15" spans="1:7" ht="16.5" customHeight="1">
      <c r="A15" s="718"/>
      <c r="B15" s="716"/>
      <c r="C15" s="379" t="s">
        <v>606</v>
      </c>
      <c r="D15" s="103" t="s">
        <v>775</v>
      </c>
      <c r="E15" s="88" t="s">
        <v>106</v>
      </c>
      <c r="F15" s="79">
        <f>+UCETNI_DATA!N154</f>
        <v>0</v>
      </c>
      <c r="G15" s="81">
        <v>0</v>
      </c>
    </row>
    <row r="16" spans="1:7" ht="16.5" customHeight="1">
      <c r="A16" s="718"/>
      <c r="B16" s="741"/>
      <c r="C16" s="379" t="s">
        <v>632</v>
      </c>
      <c r="D16" s="103" t="s">
        <v>776</v>
      </c>
      <c r="E16" s="88" t="s">
        <v>107</v>
      </c>
      <c r="F16" s="79">
        <f>+UCETNI_DATA!N155</f>
        <v>0</v>
      </c>
      <c r="G16" s="81">
        <v>0</v>
      </c>
    </row>
    <row r="17" spans="1:7" ht="16.5" customHeight="1">
      <c r="A17" s="702"/>
      <c r="B17" s="742"/>
      <c r="C17" s="379" t="s">
        <v>633</v>
      </c>
      <c r="D17" s="103" t="s">
        <v>777</v>
      </c>
      <c r="E17" s="88" t="s">
        <v>108</v>
      </c>
      <c r="F17" s="79">
        <f>+UCETNI_DATA!N156</f>
        <v>0</v>
      </c>
      <c r="G17" s="81">
        <v>0</v>
      </c>
    </row>
    <row r="18" spans="1:7" ht="16.5" customHeight="1">
      <c r="A18" s="703"/>
      <c r="B18" s="704"/>
      <c r="C18" s="383" t="s">
        <v>640</v>
      </c>
      <c r="D18" s="103" t="s">
        <v>778</v>
      </c>
      <c r="E18" s="88" t="s">
        <v>110</v>
      </c>
      <c r="F18" s="79">
        <f>+UCETNI_DATA!N157</f>
        <v>0</v>
      </c>
      <c r="G18" s="81">
        <v>0</v>
      </c>
    </row>
    <row r="19" spans="1:7" ht="16.5" customHeight="1">
      <c r="A19" s="84" t="s">
        <v>0</v>
      </c>
      <c r="B19" s="85" t="s">
        <v>5</v>
      </c>
      <c r="C19" s="382"/>
      <c r="D19" s="102" t="s">
        <v>779</v>
      </c>
      <c r="E19" s="88" t="s">
        <v>111</v>
      </c>
      <c r="F19" s="375">
        <f>SUM(F20:F21)</f>
        <v>0</v>
      </c>
      <c r="G19" s="376">
        <f>SUM(G20:G21)</f>
        <v>0</v>
      </c>
    </row>
    <row r="20" spans="1:7" ht="16.5" customHeight="1">
      <c r="A20" s="86" t="s">
        <v>0</v>
      </c>
      <c r="B20" s="32" t="s">
        <v>5</v>
      </c>
      <c r="C20" s="379">
        <v>1</v>
      </c>
      <c r="D20" s="103" t="s">
        <v>780</v>
      </c>
      <c r="E20" s="88" t="s">
        <v>112</v>
      </c>
      <c r="F20" s="79">
        <f>+UCETNI_DATA!N159+UCETNI_DATA!N162</f>
        <v>0</v>
      </c>
      <c r="G20" s="81">
        <v>0</v>
      </c>
    </row>
    <row r="21" spans="1:7" ht="16.5" customHeight="1">
      <c r="A21" s="732"/>
      <c r="B21" s="726"/>
      <c r="C21" s="383">
        <v>2</v>
      </c>
      <c r="D21" s="103" t="s">
        <v>781</v>
      </c>
      <c r="E21" s="88" t="s">
        <v>113</v>
      </c>
      <c r="F21" s="79">
        <f>+UCETNI_DATA!N160+UCETNI_DATA!N161+UCETNI_DATA!N164</f>
        <v>0</v>
      </c>
      <c r="G21" s="81">
        <v>0</v>
      </c>
    </row>
    <row r="22" spans="1:7" ht="16.5" customHeight="1">
      <c r="A22" s="84" t="s">
        <v>0</v>
      </c>
      <c r="B22" s="85" t="s">
        <v>41</v>
      </c>
      <c r="C22" s="382"/>
      <c r="D22" s="102" t="s">
        <v>796</v>
      </c>
      <c r="E22" s="88" t="s">
        <v>114</v>
      </c>
      <c r="F22" s="375">
        <f>F23+F24+F25</f>
        <v>0</v>
      </c>
      <c r="G22" s="376">
        <f>G23+G24+G25</f>
        <v>0</v>
      </c>
    </row>
    <row r="23" spans="1:7" ht="16.5" customHeight="1">
      <c r="A23" s="86" t="s">
        <v>0</v>
      </c>
      <c r="B23" s="32" t="s">
        <v>41</v>
      </c>
      <c r="C23" s="379">
        <v>1</v>
      </c>
      <c r="D23" s="103" t="s">
        <v>782</v>
      </c>
      <c r="E23" s="110" t="s">
        <v>115</v>
      </c>
      <c r="F23" s="79">
        <f>+UCETNI_DATA!N165+UCETNI_DATA!N167</f>
        <v>0</v>
      </c>
      <c r="G23" s="81">
        <v>0</v>
      </c>
    </row>
    <row r="24" spans="1:7" ht="16.5" customHeight="1">
      <c r="A24" s="708"/>
      <c r="B24" s="524"/>
      <c r="C24" s="379">
        <v>2</v>
      </c>
      <c r="D24" s="103" t="s">
        <v>783</v>
      </c>
      <c r="E24" s="110" t="s">
        <v>182</v>
      </c>
      <c r="F24" s="79">
        <f>+UCETNI_DATA!N166</f>
        <v>0</v>
      </c>
      <c r="G24" s="81">
        <v>0</v>
      </c>
    </row>
    <row r="25" spans="1:7" ht="16.5" customHeight="1">
      <c r="A25" s="703"/>
      <c r="B25" s="704"/>
      <c r="C25" s="383">
        <v>3</v>
      </c>
      <c r="D25" s="103" t="s">
        <v>784</v>
      </c>
      <c r="E25" s="110" t="s">
        <v>116</v>
      </c>
      <c r="F25" s="79">
        <f>+UCETNI_DATA!N163</f>
        <v>0</v>
      </c>
      <c r="G25" s="81">
        <v>0</v>
      </c>
    </row>
    <row r="26" spans="1:7" ht="15" customHeight="1">
      <c r="A26" s="84" t="s">
        <v>0</v>
      </c>
      <c r="B26" s="85" t="s">
        <v>75</v>
      </c>
      <c r="C26" s="382"/>
      <c r="D26" s="109" t="s">
        <v>785</v>
      </c>
      <c r="E26" s="110" t="s">
        <v>117</v>
      </c>
      <c r="F26" s="739">
        <f>'R1'!K14-F7-F11-F19-F22-F29-'R4'!G23-F28</f>
        <v>0</v>
      </c>
      <c r="G26" s="728">
        <f>'R1'!L14-G7-G11-G19-G22-G29-'R4'!H23-G28</f>
        <v>0</v>
      </c>
    </row>
    <row r="27" spans="1:7" ht="15" customHeight="1">
      <c r="A27" s="708"/>
      <c r="B27" s="730"/>
      <c r="C27" s="731"/>
      <c r="D27" s="217" t="s">
        <v>786</v>
      </c>
      <c r="E27" s="111"/>
      <c r="F27" s="740"/>
      <c r="G27" s="729"/>
    </row>
    <row r="28" spans="1:7" ht="16.5" customHeight="1">
      <c r="A28" s="84" t="s">
        <v>0</v>
      </c>
      <c r="B28" s="85" t="s">
        <v>677</v>
      </c>
      <c r="C28" s="382"/>
      <c r="D28" s="218" t="s">
        <v>787</v>
      </c>
      <c r="E28" s="88" t="s">
        <v>118</v>
      </c>
      <c r="F28" s="79">
        <f>+UCETNI_DATA!N168</f>
        <v>0</v>
      </c>
      <c r="G28" s="81">
        <v>0</v>
      </c>
    </row>
    <row r="29" spans="1:7" ht="16.5" customHeight="1">
      <c r="A29" s="733" t="s">
        <v>641</v>
      </c>
      <c r="B29" s="734"/>
      <c r="C29" s="735"/>
      <c r="D29" s="102" t="s">
        <v>788</v>
      </c>
      <c r="E29" s="88" t="s">
        <v>189</v>
      </c>
      <c r="F29" s="375">
        <f>+F35+F30</f>
        <v>0</v>
      </c>
      <c r="G29" s="376">
        <f>+G30+G35</f>
        <v>0</v>
      </c>
    </row>
    <row r="30" spans="1:7" ht="16.5" customHeight="1">
      <c r="A30" s="84" t="s">
        <v>1</v>
      </c>
      <c r="B30" s="85" t="s">
        <v>3</v>
      </c>
      <c r="C30" s="382"/>
      <c r="D30" s="102" t="s">
        <v>794</v>
      </c>
      <c r="E30" s="88" t="s">
        <v>240</v>
      </c>
      <c r="F30" s="375">
        <f>SUM(F31:F34)</f>
        <v>0</v>
      </c>
      <c r="G30" s="376">
        <f>SUM(G31:G34)</f>
        <v>0</v>
      </c>
    </row>
    <row r="31" spans="1:7" ht="16.5" customHeight="1">
      <c r="A31" s="86" t="s">
        <v>1</v>
      </c>
      <c r="B31" s="32" t="s">
        <v>3</v>
      </c>
      <c r="C31" s="379">
        <v>1</v>
      </c>
      <c r="D31" s="103" t="s">
        <v>789</v>
      </c>
      <c r="E31" s="88" t="s">
        <v>601</v>
      </c>
      <c r="F31" s="79">
        <v>0</v>
      </c>
      <c r="G31" s="81">
        <v>0</v>
      </c>
    </row>
    <row r="32" spans="1:7" ht="16.5" customHeight="1">
      <c r="A32" s="708"/>
      <c r="B32" s="716"/>
      <c r="C32" s="379">
        <v>2</v>
      </c>
      <c r="D32" s="103" t="s">
        <v>790</v>
      </c>
      <c r="E32" s="88" t="s">
        <v>119</v>
      </c>
      <c r="F32" s="79">
        <f>+UCETNI_DATA!N170</f>
        <v>0</v>
      </c>
      <c r="G32" s="81">
        <v>0</v>
      </c>
    </row>
    <row r="33" spans="1:7" ht="16.5" customHeight="1">
      <c r="A33" s="708"/>
      <c r="B33" s="716"/>
      <c r="C33" s="379">
        <v>3</v>
      </c>
      <c r="D33" s="103" t="s">
        <v>791</v>
      </c>
      <c r="E33" s="88" t="s">
        <v>120</v>
      </c>
      <c r="F33" s="79">
        <f>+UCETNI_DATA!N169</f>
        <v>0</v>
      </c>
      <c r="G33" s="81">
        <v>0</v>
      </c>
    </row>
    <row r="34" spans="1:7" ht="16.5" customHeight="1">
      <c r="A34" s="732"/>
      <c r="B34" s="726"/>
      <c r="C34" s="383">
        <v>4</v>
      </c>
      <c r="D34" s="103" t="s">
        <v>792</v>
      </c>
      <c r="E34" s="88" t="s">
        <v>645</v>
      </c>
      <c r="F34" s="79">
        <f>+UCETNI_DATA!N171</f>
        <v>0</v>
      </c>
      <c r="G34" s="81">
        <v>0</v>
      </c>
    </row>
    <row r="35" spans="1:7" ht="16.5" customHeight="1">
      <c r="A35" s="84" t="s">
        <v>39</v>
      </c>
      <c r="B35" s="85"/>
      <c r="C35" s="382"/>
      <c r="D35" s="102" t="s">
        <v>793</v>
      </c>
      <c r="E35" s="88" t="s">
        <v>121</v>
      </c>
      <c r="F35" s="375">
        <f>+F36+'R4'!G5</f>
        <v>0</v>
      </c>
      <c r="G35" s="376">
        <f>+G36+'R4'!H5</f>
        <v>0</v>
      </c>
    </row>
    <row r="36" spans="1:7" ht="16.5" customHeight="1">
      <c r="A36" s="86" t="s">
        <v>39</v>
      </c>
      <c r="B36" s="32" t="s">
        <v>3</v>
      </c>
      <c r="C36" s="379"/>
      <c r="D36" s="102" t="s">
        <v>795</v>
      </c>
      <c r="E36" s="88" t="s">
        <v>122</v>
      </c>
      <c r="F36" s="375">
        <f>+F37+SUM(F40:F47)</f>
        <v>0</v>
      </c>
      <c r="G36" s="376">
        <f>+G37+SUM(G40:G47)</f>
        <v>0</v>
      </c>
    </row>
    <row r="37" spans="1:7" ht="16.5" customHeight="1">
      <c r="A37" s="86" t="s">
        <v>39</v>
      </c>
      <c r="B37" s="32" t="s">
        <v>3</v>
      </c>
      <c r="C37" s="379">
        <v>1</v>
      </c>
      <c r="D37" s="103" t="s">
        <v>807</v>
      </c>
      <c r="E37" s="88" t="s">
        <v>646</v>
      </c>
      <c r="F37" s="82">
        <f>SUM(F38:F39)</f>
        <v>0</v>
      </c>
      <c r="G37" s="83">
        <f>SUM(G38:G39)</f>
        <v>0</v>
      </c>
    </row>
    <row r="38" spans="1:7" ht="16.5" customHeight="1">
      <c r="A38" s="86"/>
      <c r="B38" s="32"/>
      <c r="C38" s="379" t="s">
        <v>611</v>
      </c>
      <c r="D38" s="103" t="s">
        <v>932</v>
      </c>
      <c r="E38" s="88" t="s">
        <v>647</v>
      </c>
      <c r="F38" s="79">
        <f>+UCETNI_DATA!N175</f>
        <v>0</v>
      </c>
      <c r="G38" s="81">
        <v>0</v>
      </c>
    </row>
    <row r="39" spans="1:7" ht="16.5" customHeight="1">
      <c r="A39" s="86"/>
      <c r="B39" s="32"/>
      <c r="C39" s="379" t="s">
        <v>612</v>
      </c>
      <c r="D39" s="103" t="s">
        <v>808</v>
      </c>
      <c r="E39" s="88" t="s">
        <v>367</v>
      </c>
      <c r="F39" s="79">
        <v>0</v>
      </c>
      <c r="G39" s="81">
        <v>0</v>
      </c>
    </row>
    <row r="40" spans="1:7" ht="16.5" customHeight="1">
      <c r="A40" s="86"/>
      <c r="B40" s="32"/>
      <c r="C40" s="379">
        <v>2</v>
      </c>
      <c r="D40" s="103" t="s">
        <v>933</v>
      </c>
      <c r="E40" s="88" t="s">
        <v>368</v>
      </c>
      <c r="F40" s="79">
        <f>+UCETNI_DATA!N172</f>
        <v>0</v>
      </c>
      <c r="G40" s="81">
        <v>0</v>
      </c>
    </row>
    <row r="41" spans="1:7" ht="16.5" customHeight="1">
      <c r="A41" s="86"/>
      <c r="B41" s="32"/>
      <c r="C41" s="379">
        <v>3</v>
      </c>
      <c r="D41" s="103" t="s">
        <v>806</v>
      </c>
      <c r="E41" s="88" t="s">
        <v>648</v>
      </c>
      <c r="F41" s="79">
        <f>+UCETNI_DATA!N177</f>
        <v>0</v>
      </c>
      <c r="G41" s="81">
        <v>0</v>
      </c>
    </row>
    <row r="42" spans="1:7" ht="16.5" customHeight="1">
      <c r="A42" s="86"/>
      <c r="B42" s="32"/>
      <c r="C42" s="379">
        <v>4</v>
      </c>
      <c r="D42" s="103" t="s">
        <v>797</v>
      </c>
      <c r="E42" s="88" t="s">
        <v>649</v>
      </c>
      <c r="F42" s="79">
        <v>0</v>
      </c>
      <c r="G42" s="81">
        <v>0</v>
      </c>
    </row>
    <row r="43" spans="1:7" ht="16.5" customHeight="1">
      <c r="A43" s="86"/>
      <c r="B43" s="32"/>
      <c r="C43" s="379">
        <v>5</v>
      </c>
      <c r="D43" s="103" t="s">
        <v>805</v>
      </c>
      <c r="E43" s="88" t="s">
        <v>650</v>
      </c>
      <c r="F43" s="79">
        <f>+UCETNI_DATA!N178</f>
        <v>0</v>
      </c>
      <c r="G43" s="81">
        <v>0</v>
      </c>
    </row>
    <row r="44" spans="1:7" ht="16.5" customHeight="1">
      <c r="A44" s="86"/>
      <c r="B44" s="32"/>
      <c r="C44" s="379">
        <v>6</v>
      </c>
      <c r="D44" s="103" t="s">
        <v>798</v>
      </c>
      <c r="E44" s="88" t="s">
        <v>651</v>
      </c>
      <c r="F44" s="79">
        <f>+UCETNI_DATA!N173</f>
        <v>0</v>
      </c>
      <c r="G44" s="81">
        <v>0</v>
      </c>
    </row>
    <row r="45" spans="1:7" ht="16.5" customHeight="1">
      <c r="A45" s="86"/>
      <c r="B45" s="32"/>
      <c r="C45" s="379">
        <v>7</v>
      </c>
      <c r="D45" s="104" t="s">
        <v>799</v>
      </c>
      <c r="E45" s="88" t="s">
        <v>652</v>
      </c>
      <c r="F45" s="79">
        <f>+UCETNI_DATA!N174</f>
        <v>0</v>
      </c>
      <c r="G45" s="81">
        <v>0</v>
      </c>
    </row>
    <row r="46" spans="1:7" ht="16.5" customHeight="1">
      <c r="A46" s="708"/>
      <c r="B46" s="716"/>
      <c r="C46" s="379">
        <v>8</v>
      </c>
      <c r="D46" s="103" t="s">
        <v>800</v>
      </c>
      <c r="E46" s="88" t="s">
        <v>653</v>
      </c>
      <c r="F46" s="79">
        <f>+UCETNI_DATA!N180</f>
        <v>0</v>
      </c>
      <c r="G46" s="81">
        <v>0</v>
      </c>
    </row>
    <row r="47" spans="1:7" ht="16.5" customHeight="1">
      <c r="A47" s="718"/>
      <c r="B47" s="716"/>
      <c r="C47" s="379">
        <v>9</v>
      </c>
      <c r="D47" s="104" t="s">
        <v>801</v>
      </c>
      <c r="E47" s="88" t="s">
        <v>369</v>
      </c>
      <c r="F47" s="82">
        <f>SUM(F48:F50)</f>
        <v>0</v>
      </c>
      <c r="G47" s="83">
        <f>SUM(G48:G50)</f>
        <v>0</v>
      </c>
    </row>
    <row r="48" spans="1:7" ht="16.5" customHeight="1">
      <c r="A48" s="718"/>
      <c r="B48" s="716"/>
      <c r="C48" s="379" t="s">
        <v>642</v>
      </c>
      <c r="D48" s="104" t="s">
        <v>804</v>
      </c>
      <c r="E48" s="88" t="s">
        <v>654</v>
      </c>
      <c r="F48" s="79">
        <v>0</v>
      </c>
      <c r="G48" s="81">
        <v>0</v>
      </c>
    </row>
    <row r="49" spans="1:7" ht="16.5" customHeight="1">
      <c r="A49" s="718"/>
      <c r="B49" s="716"/>
      <c r="C49" s="379" t="s">
        <v>643</v>
      </c>
      <c r="D49" s="112" t="s">
        <v>803</v>
      </c>
      <c r="E49" s="110" t="s">
        <v>370</v>
      </c>
      <c r="F49" s="79">
        <f>+UCETNI_DATA!N147</f>
        <v>0</v>
      </c>
      <c r="G49" s="81">
        <v>0</v>
      </c>
    </row>
    <row r="50" spans="1:7" ht="16.5" customHeight="1" thickBot="1">
      <c r="A50" s="719"/>
      <c r="B50" s="720"/>
      <c r="C50" s="384" t="s">
        <v>644</v>
      </c>
      <c r="D50" s="113" t="s">
        <v>802</v>
      </c>
      <c r="E50" s="89" t="s">
        <v>371</v>
      </c>
      <c r="F50" s="79">
        <f>+UCETNI_DATA!N176+UCETNI_DATA!N179</f>
        <v>0</v>
      </c>
      <c r="G50" s="81">
        <v>0</v>
      </c>
    </row>
    <row r="51" spans="1:7" ht="13.5" customHeight="1">
      <c r="A51" s="709">
        <f>1+'R2'!A47:I47</f>
        <v>4</v>
      </c>
      <c r="B51" s="709"/>
      <c r="C51" s="709"/>
      <c r="D51" s="709"/>
      <c r="E51" s="709"/>
      <c r="F51" s="709"/>
      <c r="G51" s="709"/>
    </row>
    <row r="52" spans="1:7" ht="12.75">
      <c r="A52" s="22"/>
      <c r="B52" s="22"/>
      <c r="C52" s="385"/>
      <c r="D52" s="22"/>
      <c r="E52" s="36"/>
      <c r="F52" s="23"/>
      <c r="G52" s="23"/>
    </row>
    <row r="53" spans="1:7" ht="12.75">
      <c r="A53" s="22"/>
      <c r="B53" s="22"/>
      <c r="C53" s="385"/>
      <c r="D53" s="22"/>
      <c r="E53" s="36"/>
      <c r="F53" s="23"/>
      <c r="G53" s="23"/>
    </row>
    <row r="54" spans="1:7" ht="12.75">
      <c r="A54" s="22"/>
      <c r="B54" s="22"/>
      <c r="C54" s="385"/>
      <c r="D54" s="22"/>
      <c r="E54" s="36"/>
      <c r="F54" s="23"/>
      <c r="G54" s="23"/>
    </row>
    <row r="55" spans="1:7" ht="12.75">
      <c r="A55" s="22"/>
      <c r="B55" s="22"/>
      <c r="C55" s="385"/>
      <c r="D55" s="22"/>
      <c r="E55" s="36"/>
      <c r="F55" s="23"/>
      <c r="G55" s="23"/>
    </row>
    <row r="56" spans="1:7" ht="12.75">
      <c r="A56" s="22"/>
      <c r="B56" s="22"/>
      <c r="C56" s="385"/>
      <c r="D56" s="22"/>
      <c r="E56" s="36"/>
      <c r="F56" s="23"/>
      <c r="G56" s="23"/>
    </row>
    <row r="57" spans="1:7" ht="12.75">
      <c r="A57" s="22"/>
      <c r="B57" s="22"/>
      <c r="C57" s="385"/>
      <c r="D57" s="22"/>
      <c r="E57" s="36"/>
      <c r="F57" s="23"/>
      <c r="G57" s="23"/>
    </row>
    <row r="58" spans="1:7" ht="12.75">
      <c r="A58" s="22"/>
      <c r="B58" s="22"/>
      <c r="C58" s="385"/>
      <c r="D58" s="22"/>
      <c r="E58" s="36"/>
      <c r="F58" s="23"/>
      <c r="G58" s="23"/>
    </row>
    <row r="59" spans="1:7" ht="12.75">
      <c r="A59" s="22"/>
      <c r="B59" s="22"/>
      <c r="C59" s="385"/>
      <c r="D59" s="22"/>
      <c r="E59" s="36"/>
      <c r="F59" s="23"/>
      <c r="G59" s="23"/>
    </row>
    <row r="60" spans="1:7" ht="12.75">
      <c r="A60" s="22"/>
      <c r="B60" s="22"/>
      <c r="C60" s="385"/>
      <c r="D60" s="22"/>
      <c r="E60" s="36"/>
      <c r="F60" s="23"/>
      <c r="G60" s="23"/>
    </row>
    <row r="61" spans="1:7" ht="12.75">
      <c r="A61" s="22"/>
      <c r="B61" s="22"/>
      <c r="C61" s="385"/>
      <c r="D61" s="22"/>
      <c r="E61" s="36"/>
      <c r="F61" s="23"/>
      <c r="G61" s="23"/>
    </row>
    <row r="62" spans="1:7" ht="12.75">
      <c r="A62" s="22"/>
      <c r="B62" s="22"/>
      <c r="C62" s="385"/>
      <c r="D62" s="22"/>
      <c r="E62" s="36"/>
      <c r="F62" s="23"/>
      <c r="G62" s="23"/>
    </row>
    <row r="63" spans="1:7" ht="12.75">
      <c r="A63" s="22"/>
      <c r="B63" s="22"/>
      <c r="C63" s="385"/>
      <c r="D63" s="22"/>
      <c r="E63" s="36"/>
      <c r="F63" s="23"/>
      <c r="G63" s="23"/>
    </row>
    <row r="64" spans="1:7" ht="12.75">
      <c r="A64" s="22"/>
      <c r="B64" s="22"/>
      <c r="C64" s="385"/>
      <c r="D64" s="22"/>
      <c r="E64" s="36"/>
      <c r="F64" s="23"/>
      <c r="G64" s="23"/>
    </row>
    <row r="65" spans="1:7" ht="12.75">
      <c r="A65" s="22"/>
      <c r="B65" s="22"/>
      <c r="C65" s="385"/>
      <c r="D65" s="22"/>
      <c r="E65" s="36"/>
      <c r="F65" s="23"/>
      <c r="G65" s="23"/>
    </row>
    <row r="66" spans="1:7" ht="12.75">
      <c r="A66" s="22"/>
      <c r="B66" s="22"/>
      <c r="C66" s="385"/>
      <c r="D66" s="22"/>
      <c r="E66" s="36"/>
      <c r="F66" s="23"/>
      <c r="G66" s="23"/>
    </row>
    <row r="67" spans="1:7" ht="12.75">
      <c r="A67" s="22"/>
      <c r="B67" s="22"/>
      <c r="C67" s="385"/>
      <c r="D67" s="22"/>
      <c r="E67" s="36"/>
      <c r="F67" s="23"/>
      <c r="G67" s="23"/>
    </row>
    <row r="68" spans="1:7" ht="12.75">
      <c r="A68" s="22"/>
      <c r="B68" s="22"/>
      <c r="C68" s="385"/>
      <c r="D68" s="22"/>
      <c r="E68" s="36"/>
      <c r="F68" s="23"/>
      <c r="G68" s="23"/>
    </row>
    <row r="69" spans="1:7" ht="12.75">
      <c r="A69" s="22"/>
      <c r="B69" s="22"/>
      <c r="C69" s="385"/>
      <c r="D69" s="22"/>
      <c r="E69" s="36"/>
      <c r="F69" s="23"/>
      <c r="G69" s="23"/>
    </row>
    <row r="70" spans="1:7" ht="12.75">
      <c r="A70" s="22"/>
      <c r="B70" s="22"/>
      <c r="C70" s="385"/>
      <c r="D70" s="22"/>
      <c r="E70" s="36"/>
      <c r="F70" s="23"/>
      <c r="G70" s="23"/>
    </row>
    <row r="71" spans="1:7" ht="12.75">
      <c r="A71" s="22"/>
      <c r="B71" s="22"/>
      <c r="C71" s="385"/>
      <c r="D71" s="22"/>
      <c r="E71" s="36"/>
      <c r="F71" s="23"/>
      <c r="G71" s="23"/>
    </row>
    <row r="72" spans="1:7" ht="12.75">
      <c r="A72" s="22"/>
      <c r="B72" s="22"/>
      <c r="C72" s="385"/>
      <c r="D72" s="22"/>
      <c r="E72" s="36"/>
      <c r="F72" s="23"/>
      <c r="G72" s="23"/>
    </row>
    <row r="73" spans="1:7" ht="12.75">
      <c r="A73" s="22"/>
      <c r="B73" s="22"/>
      <c r="C73" s="385"/>
      <c r="D73" s="22"/>
      <c r="E73" s="36"/>
      <c r="F73" s="23"/>
      <c r="G73" s="23"/>
    </row>
    <row r="74" spans="1:7" ht="12.75">
      <c r="A74" s="22"/>
      <c r="B74" s="22"/>
      <c r="C74" s="385"/>
      <c r="D74" s="22"/>
      <c r="E74" s="36"/>
      <c r="F74" s="23"/>
      <c r="G74" s="23"/>
    </row>
    <row r="75" spans="1:7" ht="12.75">
      <c r="A75" s="22"/>
      <c r="B75" s="22"/>
      <c r="C75" s="385"/>
      <c r="D75" s="22"/>
      <c r="E75" s="36"/>
      <c r="F75" s="23"/>
      <c r="G75" s="23"/>
    </row>
    <row r="76" spans="1:7" ht="12.75">
      <c r="A76" s="22"/>
      <c r="B76" s="22"/>
      <c r="C76" s="385"/>
      <c r="D76" s="22"/>
      <c r="E76" s="36"/>
      <c r="F76" s="23"/>
      <c r="G76" s="23"/>
    </row>
    <row r="77" spans="1:7" ht="12.75">
      <c r="A77" s="22"/>
      <c r="B77" s="22"/>
      <c r="C77" s="385"/>
      <c r="D77" s="22"/>
      <c r="E77" s="36"/>
      <c r="F77" s="23"/>
      <c r="G77" s="23"/>
    </row>
    <row r="78" spans="1:7" ht="12.75">
      <c r="A78" s="22"/>
      <c r="B78" s="22"/>
      <c r="C78" s="385"/>
      <c r="D78" s="22"/>
      <c r="E78" s="36"/>
      <c r="F78" s="23"/>
      <c r="G78" s="23"/>
    </row>
    <row r="79" spans="1:7" ht="12.75">
      <c r="A79" s="22"/>
      <c r="B79" s="22"/>
      <c r="C79" s="385"/>
      <c r="D79" s="22"/>
      <c r="E79" s="36"/>
      <c r="F79" s="23"/>
      <c r="G79" s="23"/>
    </row>
    <row r="80" spans="1:7" ht="12.75">
      <c r="A80" s="22"/>
      <c r="B80" s="22"/>
      <c r="C80" s="385"/>
      <c r="D80" s="22"/>
      <c r="E80" s="36"/>
      <c r="F80" s="23"/>
      <c r="G80" s="23"/>
    </row>
    <row r="81" spans="1:7" ht="12.75">
      <c r="A81" s="22"/>
      <c r="B81" s="22"/>
      <c r="C81" s="385"/>
      <c r="D81" s="22"/>
      <c r="E81" s="36"/>
      <c r="F81" s="23"/>
      <c r="G81" s="23"/>
    </row>
    <row r="82" spans="1:7" ht="12.75">
      <c r="A82" s="22"/>
      <c r="B82" s="22"/>
      <c r="C82" s="385"/>
      <c r="D82" s="22"/>
      <c r="E82" s="36"/>
      <c r="F82" s="23"/>
      <c r="G82" s="23"/>
    </row>
    <row r="83" spans="1:7" ht="12.75">
      <c r="A83" s="22"/>
      <c r="B83" s="22"/>
      <c r="C83" s="385"/>
      <c r="D83" s="22"/>
      <c r="E83" s="36"/>
      <c r="F83" s="23"/>
      <c r="G83" s="23"/>
    </row>
    <row r="84" spans="1:7" ht="12.75">
      <c r="A84" s="22"/>
      <c r="B84" s="22"/>
      <c r="C84" s="385"/>
      <c r="D84" s="22"/>
      <c r="E84" s="36"/>
      <c r="F84" s="23"/>
      <c r="G84" s="23"/>
    </row>
    <row r="85" spans="1:7" ht="12.75">
      <c r="A85" s="22"/>
      <c r="B85" s="22"/>
      <c r="C85" s="385"/>
      <c r="D85" s="22"/>
      <c r="E85" s="36"/>
      <c r="F85" s="23"/>
      <c r="G85" s="23"/>
    </row>
    <row r="86" spans="1:7" ht="12.75">
      <c r="A86" s="22"/>
      <c r="B86" s="22"/>
      <c r="C86" s="385"/>
      <c r="D86" s="22"/>
      <c r="E86" s="36"/>
      <c r="F86" s="23"/>
      <c r="G86" s="23"/>
    </row>
    <row r="87" spans="1:7" ht="12.75">
      <c r="A87" s="22"/>
      <c r="B87" s="22"/>
      <c r="C87" s="385"/>
      <c r="D87" s="22"/>
      <c r="E87" s="36"/>
      <c r="F87" s="23"/>
      <c r="G87" s="23"/>
    </row>
    <row r="88" spans="1:7" ht="12.75">
      <c r="A88" s="22"/>
      <c r="B88" s="22"/>
      <c r="C88" s="385"/>
      <c r="D88" s="22"/>
      <c r="E88" s="36"/>
      <c r="F88" s="23"/>
      <c r="G88" s="23"/>
    </row>
    <row r="89" spans="1:7" ht="12.75">
      <c r="A89" s="22"/>
      <c r="B89" s="22"/>
      <c r="C89" s="385"/>
      <c r="D89" s="22"/>
      <c r="E89" s="36"/>
      <c r="F89" s="23"/>
      <c r="G89" s="23"/>
    </row>
    <row r="90" spans="1:7" ht="12.75">
      <c r="A90" s="22"/>
      <c r="B90" s="22"/>
      <c r="C90" s="385"/>
      <c r="D90" s="22"/>
      <c r="E90" s="36"/>
      <c r="F90" s="23"/>
      <c r="G90" s="23"/>
    </row>
    <row r="91" spans="1:7" ht="12.75">
      <c r="A91" s="22"/>
      <c r="B91" s="22"/>
      <c r="C91" s="385"/>
      <c r="D91" s="22"/>
      <c r="E91" s="36"/>
      <c r="F91" s="23"/>
      <c r="G91" s="23"/>
    </row>
    <row r="92" spans="1:7" ht="12.75">
      <c r="A92" s="22"/>
      <c r="B92" s="22"/>
      <c r="C92" s="385"/>
      <c r="D92" s="22"/>
      <c r="E92" s="36"/>
      <c r="F92" s="23"/>
      <c r="G92" s="23"/>
    </row>
    <row r="93" spans="1:7" ht="12.75">
      <c r="A93" s="22"/>
      <c r="B93" s="22"/>
      <c r="C93" s="385"/>
      <c r="D93" s="22"/>
      <c r="E93" s="36"/>
      <c r="F93" s="23"/>
      <c r="G93" s="23"/>
    </row>
    <row r="94" spans="1:7" ht="12.75">
      <c r="A94" s="22"/>
      <c r="B94" s="22"/>
      <c r="C94" s="385"/>
      <c r="D94" s="22"/>
      <c r="E94" s="36"/>
      <c r="F94" s="23"/>
      <c r="G94" s="23"/>
    </row>
    <row r="95" spans="1:7" ht="12.75">
      <c r="A95" s="22"/>
      <c r="B95" s="22"/>
      <c r="C95" s="385"/>
      <c r="D95" s="22"/>
      <c r="E95" s="36"/>
      <c r="F95" s="23"/>
      <c r="G95" s="23"/>
    </row>
    <row r="96" spans="1:7" ht="12.75">
      <c r="A96" s="22"/>
      <c r="B96" s="22"/>
      <c r="C96" s="385"/>
      <c r="D96" s="22"/>
      <c r="E96" s="36"/>
      <c r="F96" s="23"/>
      <c r="G96" s="23"/>
    </row>
    <row r="97" spans="1:7" ht="12.75">
      <c r="A97" s="22"/>
      <c r="B97" s="22"/>
      <c r="C97" s="385"/>
      <c r="D97" s="22"/>
      <c r="E97" s="36"/>
      <c r="F97" s="23"/>
      <c r="G97" s="23"/>
    </row>
    <row r="98" spans="1:7" ht="12.75">
      <c r="A98" s="22"/>
      <c r="B98" s="22"/>
      <c r="C98" s="385"/>
      <c r="D98" s="22"/>
      <c r="E98" s="36"/>
      <c r="F98" s="23"/>
      <c r="G98" s="23"/>
    </row>
    <row r="99" spans="1:7" ht="12.75">
      <c r="A99" s="22"/>
      <c r="B99" s="22"/>
      <c r="C99" s="385"/>
      <c r="D99" s="22"/>
      <c r="E99" s="36"/>
      <c r="F99" s="23"/>
      <c r="G99" s="23"/>
    </row>
    <row r="100" spans="1:7" ht="12.75">
      <c r="A100" s="22"/>
      <c r="B100" s="22"/>
      <c r="C100" s="385"/>
      <c r="D100" s="22"/>
      <c r="E100" s="36"/>
      <c r="F100" s="23"/>
      <c r="G100" s="23"/>
    </row>
    <row r="101" spans="1:7" ht="12.75">
      <c r="A101" s="22"/>
      <c r="B101" s="22"/>
      <c r="C101" s="385"/>
      <c r="D101" s="22"/>
      <c r="E101" s="36"/>
      <c r="F101" s="23"/>
      <c r="G101" s="23"/>
    </row>
    <row r="102" spans="1:7" ht="12.75">
      <c r="A102" s="22"/>
      <c r="B102" s="22"/>
      <c r="C102" s="385"/>
      <c r="D102" s="22"/>
      <c r="E102" s="36"/>
      <c r="F102" s="23"/>
      <c r="G102" s="23"/>
    </row>
    <row r="103" spans="1:7" ht="12.75">
      <c r="A103" s="22"/>
      <c r="B103" s="22"/>
      <c r="C103" s="385"/>
      <c r="D103" s="22"/>
      <c r="E103" s="36"/>
      <c r="F103" s="23"/>
      <c r="G103" s="23"/>
    </row>
    <row r="104" spans="1:7" ht="12.75">
      <c r="A104" s="22"/>
      <c r="B104" s="22"/>
      <c r="C104" s="385"/>
      <c r="D104" s="22"/>
      <c r="E104" s="36"/>
      <c r="F104" s="23"/>
      <c r="G104" s="23"/>
    </row>
    <row r="105" spans="1:7" ht="12.75">
      <c r="A105" s="22"/>
      <c r="B105" s="22"/>
      <c r="C105" s="385"/>
      <c r="D105" s="22"/>
      <c r="E105" s="36"/>
      <c r="F105" s="23"/>
      <c r="G105" s="23"/>
    </row>
    <row r="106" spans="1:7" ht="12.75">
      <c r="A106" s="22"/>
      <c r="B106" s="22"/>
      <c r="C106" s="385"/>
      <c r="D106" s="22"/>
      <c r="E106" s="36"/>
      <c r="F106" s="23"/>
      <c r="G106" s="23"/>
    </row>
    <row r="107" spans="1:7" ht="12.75">
      <c r="A107" s="22"/>
      <c r="B107" s="22"/>
      <c r="C107" s="385"/>
      <c r="D107" s="22"/>
      <c r="E107" s="36"/>
      <c r="F107" s="23"/>
      <c r="G107" s="23"/>
    </row>
    <row r="108" spans="1:7" ht="12.75">
      <c r="A108" s="22"/>
      <c r="B108" s="22"/>
      <c r="C108" s="385"/>
      <c r="D108" s="22"/>
      <c r="E108" s="36"/>
      <c r="F108" s="23"/>
      <c r="G108" s="23"/>
    </row>
    <row r="109" spans="1:7" ht="12.75">
      <c r="A109" s="22"/>
      <c r="B109" s="22"/>
      <c r="C109" s="385"/>
      <c r="D109" s="22"/>
      <c r="E109" s="36"/>
      <c r="F109" s="23"/>
      <c r="G109" s="23"/>
    </row>
    <row r="110" spans="1:7" ht="12.75">
      <c r="A110" s="22"/>
      <c r="B110" s="22"/>
      <c r="C110" s="385"/>
      <c r="D110" s="22"/>
      <c r="E110" s="36"/>
      <c r="F110" s="23"/>
      <c r="G110" s="23"/>
    </row>
    <row r="111" spans="1:7" ht="12.75">
      <c r="A111" s="22"/>
      <c r="B111" s="22"/>
      <c r="C111" s="385"/>
      <c r="D111" s="22"/>
      <c r="E111" s="36"/>
      <c r="F111" s="23"/>
      <c r="G111" s="23"/>
    </row>
    <row r="112" spans="1:7" ht="12.75">
      <c r="A112" s="22"/>
      <c r="B112" s="22"/>
      <c r="C112" s="385"/>
      <c r="D112" s="22"/>
      <c r="E112" s="36"/>
      <c r="F112" s="23"/>
      <c r="G112" s="23"/>
    </row>
    <row r="113" spans="1:7" ht="12.75">
      <c r="A113" s="22"/>
      <c r="B113" s="22"/>
      <c r="C113" s="385"/>
      <c r="D113" s="22"/>
      <c r="E113" s="36"/>
      <c r="F113" s="23"/>
      <c r="G113" s="23"/>
    </row>
    <row r="114" spans="1:7" ht="12.75">
      <c r="A114" s="22"/>
      <c r="B114" s="22"/>
      <c r="C114" s="385"/>
      <c r="D114" s="22"/>
      <c r="E114" s="36"/>
      <c r="F114" s="23"/>
      <c r="G114" s="23"/>
    </row>
    <row r="115" spans="1:7" ht="12.75">
      <c r="A115" s="22"/>
      <c r="B115" s="22"/>
      <c r="C115" s="385"/>
      <c r="D115" s="22"/>
      <c r="E115" s="36"/>
      <c r="F115" s="23"/>
      <c r="G115" s="23"/>
    </row>
    <row r="116" spans="1:7" ht="12.75">
      <c r="A116" s="22"/>
      <c r="B116" s="22"/>
      <c r="C116" s="385"/>
      <c r="D116" s="22"/>
      <c r="E116" s="36"/>
      <c r="F116" s="23"/>
      <c r="G116" s="23"/>
    </row>
    <row r="117" spans="1:7" ht="12.75">
      <c r="A117" s="22"/>
      <c r="B117" s="22"/>
      <c r="C117" s="385"/>
      <c r="D117" s="22"/>
      <c r="E117" s="36"/>
      <c r="F117" s="23"/>
      <c r="G117" s="23"/>
    </row>
    <row r="118" spans="1:7" ht="12.75">
      <c r="A118" s="22"/>
      <c r="B118" s="22"/>
      <c r="C118" s="385"/>
      <c r="D118" s="22"/>
      <c r="E118" s="36"/>
      <c r="F118" s="23"/>
      <c r="G118" s="23"/>
    </row>
    <row r="119" spans="1:7" ht="12.75">
      <c r="A119" s="22"/>
      <c r="B119" s="22"/>
      <c r="C119" s="385"/>
      <c r="D119" s="22"/>
      <c r="E119" s="36"/>
      <c r="F119" s="23"/>
      <c r="G119" s="23"/>
    </row>
    <row r="120" spans="1:7" ht="12.75">
      <c r="A120" s="22"/>
      <c r="B120" s="22"/>
      <c r="C120" s="385"/>
      <c r="D120" s="22"/>
      <c r="E120" s="36"/>
      <c r="F120" s="23"/>
      <c r="G120" s="23"/>
    </row>
    <row r="121" spans="1:7" ht="12.75">
      <c r="A121" s="22"/>
      <c r="B121" s="22"/>
      <c r="C121" s="385"/>
      <c r="D121" s="22"/>
      <c r="E121" s="36"/>
      <c r="F121" s="23"/>
      <c r="G121" s="23"/>
    </row>
    <row r="122" spans="1:7" ht="12.75">
      <c r="A122" s="22"/>
      <c r="B122" s="22"/>
      <c r="C122" s="385"/>
      <c r="D122" s="22"/>
      <c r="E122" s="36"/>
      <c r="F122" s="23"/>
      <c r="G122" s="23"/>
    </row>
    <row r="123" spans="1:7" ht="12.75">
      <c r="A123" s="22"/>
      <c r="B123" s="22"/>
      <c r="C123" s="385"/>
      <c r="D123" s="22"/>
      <c r="E123" s="36"/>
      <c r="F123" s="23"/>
      <c r="G123" s="23"/>
    </row>
    <row r="124" spans="1:7" ht="12.75">
      <c r="A124" s="22"/>
      <c r="B124" s="22"/>
      <c r="C124" s="385"/>
      <c r="D124" s="22"/>
      <c r="E124" s="36"/>
      <c r="F124" s="23"/>
      <c r="G124" s="23"/>
    </row>
    <row r="125" spans="1:7" ht="12.75">
      <c r="A125" s="22"/>
      <c r="B125" s="22"/>
      <c r="C125" s="385"/>
      <c r="D125" s="22"/>
      <c r="E125" s="36"/>
      <c r="F125" s="23"/>
      <c r="G125" s="23"/>
    </row>
    <row r="126" spans="1:7" ht="12.75">
      <c r="A126" s="22"/>
      <c r="B126" s="22"/>
      <c r="C126" s="385"/>
      <c r="D126" s="22"/>
      <c r="E126" s="36"/>
      <c r="F126" s="23"/>
      <c r="G126" s="23"/>
    </row>
    <row r="127" spans="1:7" ht="12.75">
      <c r="A127" s="22"/>
      <c r="B127" s="22"/>
      <c r="C127" s="385"/>
      <c r="D127" s="22"/>
      <c r="E127" s="36"/>
      <c r="F127" s="23"/>
      <c r="G127" s="23"/>
    </row>
    <row r="128" spans="1:7" ht="12.75">
      <c r="A128" s="22"/>
      <c r="B128" s="22"/>
      <c r="C128" s="385"/>
      <c r="D128" s="22"/>
      <c r="E128" s="36"/>
      <c r="F128" s="23"/>
      <c r="G128" s="23"/>
    </row>
    <row r="129" spans="1:7" ht="12.75">
      <c r="A129" s="22"/>
      <c r="B129" s="22"/>
      <c r="C129" s="385"/>
      <c r="D129" s="22"/>
      <c r="E129" s="36"/>
      <c r="F129" s="23"/>
      <c r="G129" s="23"/>
    </row>
    <row r="130" spans="1:7" ht="12.75">
      <c r="A130" s="22"/>
      <c r="B130" s="22"/>
      <c r="C130" s="385"/>
      <c r="D130" s="22"/>
      <c r="E130" s="36"/>
      <c r="F130" s="23"/>
      <c r="G130" s="23"/>
    </row>
    <row r="131" spans="1:7" ht="12.75">
      <c r="A131" s="22"/>
      <c r="B131" s="22"/>
      <c r="C131" s="385"/>
      <c r="D131" s="22"/>
      <c r="E131" s="36"/>
      <c r="F131" s="23"/>
      <c r="G131" s="23"/>
    </row>
    <row r="132" spans="1:7" ht="12.75">
      <c r="A132" s="22"/>
      <c r="B132" s="22"/>
      <c r="C132" s="385"/>
      <c r="D132" s="22"/>
      <c r="E132" s="36"/>
      <c r="F132" s="23"/>
      <c r="G132" s="23"/>
    </row>
    <row r="133" spans="1:7" ht="12.75">
      <c r="A133" s="22"/>
      <c r="B133" s="22"/>
      <c r="C133" s="385"/>
      <c r="D133" s="22"/>
      <c r="E133" s="36"/>
      <c r="F133" s="23"/>
      <c r="G133" s="23"/>
    </row>
    <row r="134" spans="1:7" ht="12.75">
      <c r="A134" s="22"/>
      <c r="B134" s="22"/>
      <c r="C134" s="385"/>
      <c r="D134" s="22"/>
      <c r="E134" s="36"/>
      <c r="F134" s="23"/>
      <c r="G134" s="23"/>
    </row>
    <row r="135" spans="1:7" ht="12.75">
      <c r="A135" s="22"/>
      <c r="B135" s="22"/>
      <c r="C135" s="385"/>
      <c r="D135" s="22"/>
      <c r="E135" s="36"/>
      <c r="F135" s="23"/>
      <c r="G135" s="23"/>
    </row>
    <row r="136" spans="1:7" ht="12.75">
      <c r="A136" s="22"/>
      <c r="B136" s="22"/>
      <c r="C136" s="385"/>
      <c r="D136" s="22"/>
      <c r="E136" s="36"/>
      <c r="F136" s="23"/>
      <c r="G136" s="23"/>
    </row>
    <row r="137" spans="1:7" ht="12.75">
      <c r="A137" s="22"/>
      <c r="B137" s="22"/>
      <c r="C137" s="385"/>
      <c r="D137" s="22"/>
      <c r="E137" s="36"/>
      <c r="F137" s="23"/>
      <c r="G137" s="23"/>
    </row>
    <row r="138" spans="1:7" ht="12.75">
      <c r="A138" s="22"/>
      <c r="B138" s="22"/>
      <c r="C138" s="385"/>
      <c r="D138" s="22"/>
      <c r="E138" s="36"/>
      <c r="F138" s="23"/>
      <c r="G138" s="23"/>
    </row>
    <row r="139" spans="1:7" ht="12.75">
      <c r="A139" s="22"/>
      <c r="B139" s="22"/>
      <c r="C139" s="385"/>
      <c r="D139" s="22"/>
      <c r="E139" s="36"/>
      <c r="F139" s="23"/>
      <c r="G139" s="23"/>
    </row>
    <row r="140" spans="1:7" ht="12.75">
      <c r="A140" s="22"/>
      <c r="B140" s="22"/>
      <c r="C140" s="385"/>
      <c r="D140" s="22"/>
      <c r="E140" s="36"/>
      <c r="F140" s="23"/>
      <c r="G140" s="23"/>
    </row>
    <row r="141" spans="1:7" ht="12.75">
      <c r="A141" s="22"/>
      <c r="B141" s="22"/>
      <c r="C141" s="385"/>
      <c r="D141" s="22"/>
      <c r="E141" s="36"/>
      <c r="F141" s="23"/>
      <c r="G141" s="23"/>
    </row>
    <row r="142" spans="1:7" ht="12.75">
      <c r="A142" s="22"/>
      <c r="B142" s="22"/>
      <c r="C142" s="385"/>
      <c r="D142" s="22"/>
      <c r="E142" s="36"/>
      <c r="F142" s="23"/>
      <c r="G142" s="23"/>
    </row>
    <row r="143" spans="1:7" ht="12.75">
      <c r="A143" s="22"/>
      <c r="B143" s="22"/>
      <c r="C143" s="385"/>
      <c r="D143" s="22"/>
      <c r="E143" s="36"/>
      <c r="F143" s="23"/>
      <c r="G143" s="23"/>
    </row>
    <row r="144" spans="1:7" ht="12.75">
      <c r="A144" s="22"/>
      <c r="B144" s="22"/>
      <c r="C144" s="385"/>
      <c r="D144" s="22"/>
      <c r="E144" s="36"/>
      <c r="F144" s="23"/>
      <c r="G144" s="23"/>
    </row>
    <row r="145" spans="1:7" ht="12.75">
      <c r="A145" s="22"/>
      <c r="B145" s="22"/>
      <c r="C145" s="385"/>
      <c r="D145" s="22"/>
      <c r="E145" s="36"/>
      <c r="F145" s="23"/>
      <c r="G145" s="23"/>
    </row>
    <row r="146" spans="1:7" ht="12.75">
      <c r="A146" s="22"/>
      <c r="B146" s="22"/>
      <c r="C146" s="385"/>
      <c r="D146" s="22"/>
      <c r="E146" s="36"/>
      <c r="F146" s="23"/>
      <c r="G146" s="23"/>
    </row>
    <row r="147" spans="1:7" ht="12.75">
      <c r="A147" s="22"/>
      <c r="B147" s="22"/>
      <c r="C147" s="385"/>
      <c r="D147" s="22"/>
      <c r="E147" s="36"/>
      <c r="F147" s="23"/>
      <c r="G147" s="23"/>
    </row>
    <row r="148" spans="1:7" ht="12.75">
      <c r="A148" s="22"/>
      <c r="B148" s="22"/>
      <c r="C148" s="385"/>
      <c r="D148" s="22"/>
      <c r="E148" s="36"/>
      <c r="F148" s="23"/>
      <c r="G148" s="23"/>
    </row>
    <row r="149" spans="1:7" ht="12.75">
      <c r="A149" s="22"/>
      <c r="B149" s="22"/>
      <c r="C149" s="385"/>
      <c r="D149" s="22"/>
      <c r="E149" s="36"/>
      <c r="F149" s="23"/>
      <c r="G149" s="23"/>
    </row>
    <row r="150" spans="1:7" ht="12.75">
      <c r="A150" s="22"/>
      <c r="B150" s="22"/>
      <c r="C150" s="385"/>
      <c r="D150" s="22"/>
      <c r="E150" s="36"/>
      <c r="F150" s="23"/>
      <c r="G150" s="23"/>
    </row>
    <row r="151" spans="1:7" ht="12.75">
      <c r="A151" s="22"/>
      <c r="B151" s="22"/>
      <c r="C151" s="385"/>
      <c r="D151" s="22"/>
      <c r="E151" s="36"/>
      <c r="F151" s="23"/>
      <c r="G151" s="23"/>
    </row>
    <row r="152" spans="1:7" ht="12.75">
      <c r="A152" s="22"/>
      <c r="B152" s="22"/>
      <c r="C152" s="385"/>
      <c r="D152" s="22"/>
      <c r="E152" s="36"/>
      <c r="F152" s="23"/>
      <c r="G152" s="23"/>
    </row>
    <row r="153" spans="1:7" ht="12.75">
      <c r="A153" s="22"/>
      <c r="B153" s="22"/>
      <c r="C153" s="385"/>
      <c r="D153" s="22"/>
      <c r="E153" s="36"/>
      <c r="F153" s="23"/>
      <c r="G153" s="23"/>
    </row>
    <row r="154" spans="1:7" ht="12.75">
      <c r="A154" s="22"/>
      <c r="B154" s="22"/>
      <c r="C154" s="385"/>
      <c r="D154" s="22"/>
      <c r="E154" s="36"/>
      <c r="F154" s="23"/>
      <c r="G154" s="23"/>
    </row>
    <row r="155" spans="1:7" ht="12.75">
      <c r="A155" s="22"/>
      <c r="B155" s="22"/>
      <c r="C155" s="385"/>
      <c r="D155" s="22"/>
      <c r="E155" s="36"/>
      <c r="F155" s="23"/>
      <c r="G155" s="23"/>
    </row>
    <row r="156" spans="1:7" ht="12.75">
      <c r="A156" s="22"/>
      <c r="B156" s="22"/>
      <c r="C156" s="385"/>
      <c r="D156" s="22"/>
      <c r="E156" s="36"/>
      <c r="F156" s="23"/>
      <c r="G156" s="23"/>
    </row>
    <row r="157" spans="1:7" ht="12.75">
      <c r="A157" s="22"/>
      <c r="B157" s="22"/>
      <c r="C157" s="385"/>
      <c r="D157" s="22"/>
      <c r="E157" s="36"/>
      <c r="F157" s="23"/>
      <c r="G157" s="23"/>
    </row>
    <row r="158" spans="1:7" ht="12.75">
      <c r="A158" s="22"/>
      <c r="B158" s="22"/>
      <c r="C158" s="385"/>
      <c r="D158" s="22"/>
      <c r="E158" s="36"/>
      <c r="F158" s="23"/>
      <c r="G158" s="23"/>
    </row>
    <row r="159" spans="1:7" ht="12.75">
      <c r="A159" s="22"/>
      <c r="B159" s="22"/>
      <c r="C159" s="385"/>
      <c r="D159" s="22"/>
      <c r="E159" s="36"/>
      <c r="F159" s="23"/>
      <c r="G159" s="23"/>
    </row>
    <row r="160" spans="1:7" ht="12.75">
      <c r="A160" s="22"/>
      <c r="B160" s="22"/>
      <c r="C160" s="385"/>
      <c r="D160" s="22"/>
      <c r="E160" s="36"/>
      <c r="F160" s="23"/>
      <c r="G160" s="23"/>
    </row>
    <row r="161" spans="1:7" ht="12.75">
      <c r="A161" s="22"/>
      <c r="B161" s="22"/>
      <c r="C161" s="385"/>
      <c r="D161" s="22"/>
      <c r="E161" s="36"/>
      <c r="F161" s="23"/>
      <c r="G161" s="23"/>
    </row>
    <row r="162" spans="1:7" ht="12.75">
      <c r="A162" s="22"/>
      <c r="B162" s="22"/>
      <c r="C162" s="385"/>
      <c r="D162" s="22"/>
      <c r="E162" s="36"/>
      <c r="F162" s="23"/>
      <c r="G162" s="23"/>
    </row>
    <row r="163" spans="1:7" ht="12.75">
      <c r="A163" s="22"/>
      <c r="B163" s="22"/>
      <c r="C163" s="385"/>
      <c r="D163" s="22"/>
      <c r="E163" s="36"/>
      <c r="F163" s="23"/>
      <c r="G163" s="23"/>
    </row>
    <row r="164" spans="1:7" ht="12.75">
      <c r="A164" s="22"/>
      <c r="B164" s="22"/>
      <c r="C164" s="385"/>
      <c r="D164" s="22"/>
      <c r="E164" s="36"/>
      <c r="F164" s="23"/>
      <c r="G164" s="23"/>
    </row>
    <row r="165" spans="1:7" ht="12.75">
      <c r="A165" s="22"/>
      <c r="B165" s="22"/>
      <c r="C165" s="385"/>
      <c r="D165" s="22"/>
      <c r="E165" s="36"/>
      <c r="F165" s="23"/>
      <c r="G165" s="23"/>
    </row>
    <row r="166" spans="1:7" ht="12.75">
      <c r="A166" s="22"/>
      <c r="B166" s="22"/>
      <c r="C166" s="385"/>
      <c r="D166" s="22"/>
      <c r="E166" s="36"/>
      <c r="F166" s="23"/>
      <c r="G166" s="23"/>
    </row>
    <row r="167" spans="1:7" ht="12.75">
      <c r="A167" s="22"/>
      <c r="B167" s="22"/>
      <c r="C167" s="385"/>
      <c r="D167" s="22"/>
      <c r="E167" s="36"/>
      <c r="F167" s="23"/>
      <c r="G167" s="23"/>
    </row>
    <row r="168" spans="1:7" ht="12.75">
      <c r="A168" s="22"/>
      <c r="B168" s="22"/>
      <c r="C168" s="385"/>
      <c r="D168" s="22"/>
      <c r="E168" s="36"/>
      <c r="F168" s="23"/>
      <c r="G168" s="23"/>
    </row>
    <row r="169" spans="1:7" ht="12.75">
      <c r="A169" s="22"/>
      <c r="B169" s="22"/>
      <c r="C169" s="385"/>
      <c r="D169" s="22"/>
      <c r="E169" s="36"/>
      <c r="F169" s="23"/>
      <c r="G169" s="23"/>
    </row>
    <row r="170" spans="1:7" ht="12.75">
      <c r="A170" s="22"/>
      <c r="B170" s="22"/>
      <c r="C170" s="385"/>
      <c r="D170" s="22"/>
      <c r="E170" s="36"/>
      <c r="F170" s="23"/>
      <c r="G170" s="23"/>
    </row>
    <row r="171" spans="1:7" ht="12.75">
      <c r="A171" s="22"/>
      <c r="B171" s="22"/>
      <c r="C171" s="385"/>
      <c r="D171" s="22"/>
      <c r="E171" s="36"/>
      <c r="F171" s="23"/>
      <c r="G171" s="23"/>
    </row>
    <row r="172" spans="1:7" ht="12.75">
      <c r="A172" s="22"/>
      <c r="B172" s="22"/>
      <c r="C172" s="385"/>
      <c r="D172" s="22"/>
      <c r="E172" s="36"/>
      <c r="F172" s="23"/>
      <c r="G172" s="23"/>
    </row>
    <row r="173" spans="1:7" ht="12.75">
      <c r="A173" s="22"/>
      <c r="B173" s="22"/>
      <c r="C173" s="385"/>
      <c r="D173" s="22"/>
      <c r="E173" s="36"/>
      <c r="F173" s="23"/>
      <c r="G173" s="23"/>
    </row>
    <row r="174" spans="1:7" ht="12.75">
      <c r="A174" s="22"/>
      <c r="B174" s="22"/>
      <c r="C174" s="385"/>
      <c r="D174" s="22"/>
      <c r="E174" s="36"/>
      <c r="F174" s="23"/>
      <c r="G174" s="23"/>
    </row>
    <row r="175" spans="1:7" ht="12.75">
      <c r="A175" s="22"/>
      <c r="B175" s="22"/>
      <c r="C175" s="385"/>
      <c r="D175" s="22"/>
      <c r="E175" s="36"/>
      <c r="F175" s="23"/>
      <c r="G175" s="23"/>
    </row>
    <row r="176" spans="1:7" ht="12.75">
      <c r="A176" s="22"/>
      <c r="B176" s="22"/>
      <c r="C176" s="385"/>
      <c r="D176" s="22"/>
      <c r="E176" s="36"/>
      <c r="F176" s="23"/>
      <c r="G176" s="23"/>
    </row>
    <row r="177" spans="1:7" ht="12.75">
      <c r="A177" s="22"/>
      <c r="B177" s="22"/>
      <c r="C177" s="385"/>
      <c r="D177" s="22"/>
      <c r="E177" s="36"/>
      <c r="F177" s="23"/>
      <c r="G177" s="23"/>
    </row>
    <row r="178" spans="1:7" ht="12.75">
      <c r="A178" s="22"/>
      <c r="B178" s="22"/>
      <c r="C178" s="385"/>
      <c r="D178" s="22"/>
      <c r="E178" s="36"/>
      <c r="F178" s="23"/>
      <c r="G178" s="23"/>
    </row>
    <row r="179" spans="1:7" ht="12.75">
      <c r="A179" s="22"/>
      <c r="B179" s="22"/>
      <c r="C179" s="385"/>
      <c r="D179" s="22"/>
      <c r="E179" s="36"/>
      <c r="F179" s="23"/>
      <c r="G179" s="23"/>
    </row>
    <row r="180" spans="1:7" ht="12.75">
      <c r="A180" s="22"/>
      <c r="B180" s="22"/>
      <c r="C180" s="385"/>
      <c r="D180" s="22"/>
      <c r="E180" s="36"/>
      <c r="F180" s="23"/>
      <c r="G180" s="23"/>
    </row>
    <row r="181" spans="1:7" ht="12.75">
      <c r="A181" s="22"/>
      <c r="B181" s="22"/>
      <c r="C181" s="385"/>
      <c r="D181" s="22"/>
      <c r="E181" s="36"/>
      <c r="F181" s="23"/>
      <c r="G181" s="23"/>
    </row>
    <row r="182" spans="1:7" ht="12.75">
      <c r="A182" s="22"/>
      <c r="B182" s="22"/>
      <c r="C182" s="385"/>
      <c r="D182" s="22"/>
      <c r="E182" s="36"/>
      <c r="F182" s="23"/>
      <c r="G182" s="23"/>
    </row>
    <row r="183" spans="1:7" ht="12.75">
      <c r="A183" s="22"/>
      <c r="B183" s="22"/>
      <c r="C183" s="385"/>
      <c r="D183" s="22"/>
      <c r="E183" s="36"/>
      <c r="F183" s="23"/>
      <c r="G183" s="23"/>
    </row>
    <row r="184" spans="1:7" ht="12.75">
      <c r="A184" s="22"/>
      <c r="B184" s="22"/>
      <c r="C184" s="385"/>
      <c r="D184" s="22"/>
      <c r="E184" s="36"/>
      <c r="F184" s="23"/>
      <c r="G184" s="23"/>
    </row>
    <row r="185" spans="1:7" ht="12.75">
      <c r="A185" s="22"/>
      <c r="B185" s="22"/>
      <c r="C185" s="385"/>
      <c r="D185" s="22"/>
      <c r="E185" s="36"/>
      <c r="F185" s="23"/>
      <c r="G185" s="23"/>
    </row>
    <row r="186" spans="1:7" ht="12.75">
      <c r="A186" s="22"/>
      <c r="B186" s="22"/>
      <c r="C186" s="385"/>
      <c r="D186" s="22"/>
      <c r="E186" s="36"/>
      <c r="F186" s="23"/>
      <c r="G186" s="23"/>
    </row>
    <row r="187" spans="1:7" ht="12.75">
      <c r="A187" s="22"/>
      <c r="B187" s="22"/>
      <c r="C187" s="385"/>
      <c r="D187" s="22"/>
      <c r="E187" s="36"/>
      <c r="F187" s="23"/>
      <c r="G187" s="23"/>
    </row>
    <row r="188" spans="1:7" ht="12.75">
      <c r="A188" s="22"/>
      <c r="B188" s="22"/>
      <c r="C188" s="385"/>
      <c r="D188" s="22"/>
      <c r="E188" s="36"/>
      <c r="F188" s="23"/>
      <c r="G188" s="23"/>
    </row>
    <row r="189" spans="1:7" ht="12.75">
      <c r="A189" s="22"/>
      <c r="B189" s="22"/>
      <c r="C189" s="385"/>
      <c r="D189" s="22"/>
      <c r="E189" s="36"/>
      <c r="F189" s="23"/>
      <c r="G189" s="23"/>
    </row>
    <row r="190" spans="1:7" ht="12.75">
      <c r="A190" s="22"/>
      <c r="B190" s="22"/>
      <c r="C190" s="385"/>
      <c r="D190" s="22"/>
      <c r="E190" s="36"/>
      <c r="F190" s="23"/>
      <c r="G190" s="23"/>
    </row>
    <row r="191" spans="1:7" ht="12.75">
      <c r="A191" s="22"/>
      <c r="B191" s="22"/>
      <c r="C191" s="385"/>
      <c r="D191" s="22"/>
      <c r="E191" s="36"/>
      <c r="F191" s="23"/>
      <c r="G191" s="23"/>
    </row>
    <row r="192" spans="1:7" ht="12.75">
      <c r="A192" s="22"/>
      <c r="B192" s="22"/>
      <c r="C192" s="385"/>
      <c r="D192" s="22"/>
      <c r="E192" s="36"/>
      <c r="F192" s="23"/>
      <c r="G192" s="23"/>
    </row>
    <row r="193" spans="1:7" ht="12.75">
      <c r="A193" s="22"/>
      <c r="B193" s="22"/>
      <c r="C193" s="385"/>
      <c r="D193" s="22"/>
      <c r="E193" s="36"/>
      <c r="F193" s="23"/>
      <c r="G193" s="23"/>
    </row>
    <row r="194" spans="1:7" ht="12.75">
      <c r="A194" s="22"/>
      <c r="B194" s="22"/>
      <c r="C194" s="385"/>
      <c r="D194" s="22"/>
      <c r="E194" s="36"/>
      <c r="F194" s="23"/>
      <c r="G194" s="23"/>
    </row>
    <row r="195" spans="1:7" ht="12.75">
      <c r="A195" s="22"/>
      <c r="B195" s="22"/>
      <c r="C195" s="385"/>
      <c r="D195" s="22"/>
      <c r="E195" s="36"/>
      <c r="F195" s="23"/>
      <c r="G195" s="23"/>
    </row>
    <row r="196" spans="1:7" ht="12.75">
      <c r="A196" s="22"/>
      <c r="B196" s="22"/>
      <c r="C196" s="385"/>
      <c r="D196" s="22"/>
      <c r="E196" s="36"/>
      <c r="F196" s="23"/>
      <c r="G196" s="23"/>
    </row>
    <row r="197" spans="1:7" ht="12.75">
      <c r="A197" s="22"/>
      <c r="B197" s="22"/>
      <c r="C197" s="385"/>
      <c r="D197" s="22"/>
      <c r="E197" s="36"/>
      <c r="F197" s="23"/>
      <c r="G197" s="23"/>
    </row>
    <row r="198" spans="1:7" ht="12.75">
      <c r="A198" s="22"/>
      <c r="B198" s="22"/>
      <c r="C198" s="385"/>
      <c r="D198" s="22"/>
      <c r="E198" s="36"/>
      <c r="F198" s="23"/>
      <c r="G198" s="23"/>
    </row>
    <row r="199" spans="1:7" ht="12.75">
      <c r="A199" s="22"/>
      <c r="B199" s="22"/>
      <c r="C199" s="385"/>
      <c r="D199" s="22"/>
      <c r="E199" s="36"/>
      <c r="F199" s="23"/>
      <c r="G199" s="23"/>
    </row>
    <row r="200" spans="1:7" ht="12.75">
      <c r="A200" s="22"/>
      <c r="B200" s="22"/>
      <c r="C200" s="385"/>
      <c r="D200" s="22"/>
      <c r="E200" s="36"/>
      <c r="F200" s="23"/>
      <c r="G200" s="23"/>
    </row>
    <row r="201" spans="1:7" ht="12.75">
      <c r="A201" s="22"/>
      <c r="B201" s="22"/>
      <c r="C201" s="385"/>
      <c r="D201" s="22"/>
      <c r="E201" s="36"/>
      <c r="F201" s="23"/>
      <c r="G201" s="23"/>
    </row>
    <row r="202" spans="1:7" ht="12.75">
      <c r="A202" s="22"/>
      <c r="B202" s="22"/>
      <c r="C202" s="385"/>
      <c r="D202" s="22"/>
      <c r="E202" s="36"/>
      <c r="F202" s="23"/>
      <c r="G202" s="23"/>
    </row>
    <row r="203" spans="1:7" ht="12.75">
      <c r="A203" s="22"/>
      <c r="B203" s="22"/>
      <c r="C203" s="385"/>
      <c r="D203" s="22"/>
      <c r="E203" s="36"/>
      <c r="F203" s="23"/>
      <c r="G203" s="23"/>
    </row>
    <row r="204" spans="1:7" ht="12.75">
      <c r="A204" s="22"/>
      <c r="B204" s="22"/>
      <c r="C204" s="385"/>
      <c r="D204" s="22"/>
      <c r="E204" s="36"/>
      <c r="F204" s="23"/>
      <c r="G204" s="23"/>
    </row>
    <row r="205" spans="1:7" ht="12.75">
      <c r="A205" s="22"/>
      <c r="B205" s="22"/>
      <c r="C205" s="385"/>
      <c r="D205" s="22"/>
      <c r="E205" s="36"/>
      <c r="F205" s="23"/>
      <c r="G205" s="23"/>
    </row>
    <row r="206" spans="1:7" ht="12.75">
      <c r="A206" s="22"/>
      <c r="B206" s="22"/>
      <c r="C206" s="385"/>
      <c r="D206" s="22"/>
      <c r="E206" s="36"/>
      <c r="F206" s="23"/>
      <c r="G206" s="23"/>
    </row>
    <row r="207" spans="1:7" ht="12.75">
      <c r="A207" s="22"/>
      <c r="B207" s="22"/>
      <c r="C207" s="385"/>
      <c r="D207" s="22"/>
      <c r="E207" s="36"/>
      <c r="F207" s="23"/>
      <c r="G207" s="23"/>
    </row>
    <row r="208" spans="1:7" ht="12.75">
      <c r="A208" s="22"/>
      <c r="B208" s="22"/>
      <c r="C208" s="385"/>
      <c r="D208" s="22"/>
      <c r="E208" s="36"/>
      <c r="F208" s="23"/>
      <c r="G208" s="23"/>
    </row>
    <row r="209" spans="1:7" ht="12.75">
      <c r="A209" s="22"/>
      <c r="B209" s="22"/>
      <c r="C209" s="385"/>
      <c r="D209" s="22"/>
      <c r="E209" s="36"/>
      <c r="F209" s="23"/>
      <c r="G209" s="23"/>
    </row>
    <row r="210" spans="1:7" ht="12.75">
      <c r="A210" s="22"/>
      <c r="B210" s="22"/>
      <c r="C210" s="385"/>
      <c r="D210" s="22"/>
      <c r="E210" s="36"/>
      <c r="F210" s="23"/>
      <c r="G210" s="23"/>
    </row>
    <row r="211" spans="1:7" ht="12.75">
      <c r="A211" s="22"/>
      <c r="B211" s="22"/>
      <c r="C211" s="385"/>
      <c r="D211" s="22"/>
      <c r="E211" s="36"/>
      <c r="F211" s="23"/>
      <c r="G211" s="23"/>
    </row>
    <row r="212" spans="1:7" ht="12.75">
      <c r="A212" s="22"/>
      <c r="B212" s="22"/>
      <c r="C212" s="385"/>
      <c r="D212" s="22"/>
      <c r="E212" s="36"/>
      <c r="F212" s="23"/>
      <c r="G212" s="23"/>
    </row>
    <row r="213" spans="1:7" ht="12.75">
      <c r="A213" s="22"/>
      <c r="B213" s="22"/>
      <c r="C213" s="385"/>
      <c r="D213" s="22"/>
      <c r="E213" s="36"/>
      <c r="F213" s="23"/>
      <c r="G213" s="23"/>
    </row>
    <row r="214" spans="1:7" ht="12.75">
      <c r="A214" s="22"/>
      <c r="B214" s="22"/>
      <c r="C214" s="385"/>
      <c r="D214" s="22"/>
      <c r="E214" s="36"/>
      <c r="F214" s="23"/>
      <c r="G214" s="23"/>
    </row>
    <row r="215" spans="1:7" ht="12.75">
      <c r="A215" s="22"/>
      <c r="B215" s="22"/>
      <c r="C215" s="385"/>
      <c r="D215" s="22"/>
      <c r="E215" s="36"/>
      <c r="F215" s="23"/>
      <c r="G215" s="23"/>
    </row>
    <row r="216" spans="1:7" ht="12.75">
      <c r="A216" s="22"/>
      <c r="B216" s="22"/>
      <c r="C216" s="385"/>
      <c r="D216" s="22"/>
      <c r="E216" s="36"/>
      <c r="F216" s="23"/>
      <c r="G216" s="23"/>
    </row>
    <row r="217" spans="1:7" ht="12.75">
      <c r="A217" s="22"/>
      <c r="B217" s="22"/>
      <c r="C217" s="385"/>
      <c r="D217" s="22"/>
      <c r="E217" s="36"/>
      <c r="F217" s="23"/>
      <c r="G217" s="23"/>
    </row>
    <row r="218" spans="1:7" ht="12.75">
      <c r="A218" s="22"/>
      <c r="B218" s="22"/>
      <c r="C218" s="385"/>
      <c r="D218" s="22"/>
      <c r="E218" s="36"/>
      <c r="F218" s="23"/>
      <c r="G218" s="23"/>
    </row>
    <row r="219" spans="1:7" ht="12.75">
      <c r="A219" s="22"/>
      <c r="B219" s="22"/>
      <c r="C219" s="385"/>
      <c r="D219" s="22"/>
      <c r="E219" s="36"/>
      <c r="F219" s="23"/>
      <c r="G219" s="23"/>
    </row>
    <row r="220" spans="1:7" ht="12.75">
      <c r="A220" s="22"/>
      <c r="B220" s="22"/>
      <c r="C220" s="385"/>
      <c r="D220" s="22"/>
      <c r="E220" s="36"/>
      <c r="F220" s="23"/>
      <c r="G220" s="23"/>
    </row>
    <row r="221" spans="1:7" ht="12.75">
      <c r="A221" s="22"/>
      <c r="B221" s="22"/>
      <c r="C221" s="385"/>
      <c r="D221" s="22"/>
      <c r="E221" s="36"/>
      <c r="F221" s="23"/>
      <c r="G221" s="23"/>
    </row>
    <row r="222" spans="1:7" ht="12.75">
      <c r="A222" s="22"/>
      <c r="B222" s="22"/>
      <c r="C222" s="385"/>
      <c r="D222" s="22"/>
      <c r="E222" s="36"/>
      <c r="F222" s="23"/>
      <c r="G222" s="23"/>
    </row>
    <row r="223" spans="1:7" ht="12.75">
      <c r="A223" s="22"/>
      <c r="B223" s="22"/>
      <c r="C223" s="385"/>
      <c r="D223" s="22"/>
      <c r="E223" s="36"/>
      <c r="F223" s="23"/>
      <c r="G223" s="23"/>
    </row>
    <row r="224" spans="1:7" ht="12.75">
      <c r="A224" s="22"/>
      <c r="B224" s="22"/>
      <c r="C224" s="385"/>
      <c r="D224" s="22"/>
      <c r="E224" s="36"/>
      <c r="F224" s="23"/>
      <c r="G224" s="23"/>
    </row>
    <row r="225" spans="1:7" ht="12.75">
      <c r="A225" s="22"/>
      <c r="B225" s="22"/>
      <c r="C225" s="385"/>
      <c r="D225" s="22"/>
      <c r="E225" s="36"/>
      <c r="F225" s="23"/>
      <c r="G225" s="23"/>
    </row>
    <row r="226" spans="1:7" ht="12.75">
      <c r="A226" s="22"/>
      <c r="B226" s="22"/>
      <c r="C226" s="385"/>
      <c r="D226" s="22"/>
      <c r="E226" s="36"/>
      <c r="F226" s="23"/>
      <c r="G226" s="23"/>
    </row>
    <row r="227" spans="1:7" ht="12.75">
      <c r="A227" s="22"/>
      <c r="B227" s="22"/>
      <c r="C227" s="385"/>
      <c r="D227" s="22"/>
      <c r="E227" s="36"/>
      <c r="F227" s="23"/>
      <c r="G227" s="23"/>
    </row>
    <row r="228" spans="1:7" ht="12.75">
      <c r="A228" s="22"/>
      <c r="B228" s="22"/>
      <c r="C228" s="385"/>
      <c r="D228" s="22"/>
      <c r="E228" s="36"/>
      <c r="F228" s="23"/>
      <c r="G228" s="23"/>
    </row>
    <row r="229" spans="1:7" ht="12.75">
      <c r="A229" s="22"/>
      <c r="B229" s="22"/>
      <c r="C229" s="385"/>
      <c r="D229" s="22"/>
      <c r="E229" s="36"/>
      <c r="F229" s="23"/>
      <c r="G229" s="23"/>
    </row>
    <row r="230" spans="1:7" ht="12.75">
      <c r="A230" s="22"/>
      <c r="B230" s="22"/>
      <c r="C230" s="385"/>
      <c r="D230" s="22"/>
      <c r="E230" s="36"/>
      <c r="F230" s="23"/>
      <c r="G230" s="23"/>
    </row>
    <row r="231" spans="1:7" ht="12.75">
      <c r="A231" s="22"/>
      <c r="B231" s="22"/>
      <c r="C231" s="385"/>
      <c r="D231" s="22"/>
      <c r="E231" s="36"/>
      <c r="F231" s="23"/>
      <c r="G231" s="23"/>
    </row>
    <row r="232" spans="1:7" ht="12.75">
      <c r="A232" s="22"/>
      <c r="B232" s="22"/>
      <c r="C232" s="385"/>
      <c r="D232" s="22"/>
      <c r="E232" s="36"/>
      <c r="F232" s="23"/>
      <c r="G232" s="23"/>
    </row>
    <row r="233" spans="1:7" ht="12.75">
      <c r="A233" s="22"/>
      <c r="B233" s="22"/>
      <c r="C233" s="385"/>
      <c r="D233" s="22"/>
      <c r="E233" s="36"/>
      <c r="F233" s="23"/>
      <c r="G233" s="23"/>
    </row>
    <row r="234" spans="1:7" ht="12.75">
      <c r="A234" s="22"/>
      <c r="B234" s="22"/>
      <c r="C234" s="385"/>
      <c r="D234" s="22"/>
      <c r="E234" s="36"/>
      <c r="F234" s="23"/>
      <c r="G234" s="23"/>
    </row>
    <row r="235" spans="1:7" ht="12.75">
      <c r="A235" s="22"/>
      <c r="B235" s="22"/>
      <c r="C235" s="385"/>
      <c r="D235" s="22"/>
      <c r="E235" s="36"/>
      <c r="F235" s="23"/>
      <c r="G235" s="23"/>
    </row>
    <row r="236" spans="1:7" ht="12.75">
      <c r="A236" s="22"/>
      <c r="B236" s="22"/>
      <c r="C236" s="385"/>
      <c r="D236" s="22"/>
      <c r="E236" s="36"/>
      <c r="F236" s="23"/>
      <c r="G236" s="23"/>
    </row>
    <row r="237" spans="1:7" ht="12.75">
      <c r="A237" s="22"/>
      <c r="B237" s="22"/>
      <c r="C237" s="385"/>
      <c r="D237" s="22"/>
      <c r="E237" s="36"/>
      <c r="F237" s="23"/>
      <c r="G237" s="23"/>
    </row>
    <row r="238" spans="1:7" ht="12.75">
      <c r="A238" s="22"/>
      <c r="B238" s="22"/>
      <c r="C238" s="385"/>
      <c r="D238" s="22"/>
      <c r="E238" s="36"/>
      <c r="F238" s="23"/>
      <c r="G238" s="23"/>
    </row>
    <row r="239" spans="1:7" ht="12.75">
      <c r="A239" s="22"/>
      <c r="B239" s="22"/>
      <c r="C239" s="385"/>
      <c r="D239" s="22"/>
      <c r="E239" s="36"/>
      <c r="F239" s="23"/>
      <c r="G239" s="23"/>
    </row>
    <row r="240" spans="1:7" ht="12.75">
      <c r="A240" s="22"/>
      <c r="B240" s="22"/>
      <c r="C240" s="385"/>
      <c r="D240" s="22"/>
      <c r="E240" s="36"/>
      <c r="F240" s="23"/>
      <c r="G240" s="23"/>
    </row>
    <row r="241" spans="1:7" ht="12.75">
      <c r="A241" s="22"/>
      <c r="B241" s="22"/>
      <c r="C241" s="385"/>
      <c r="D241" s="22"/>
      <c r="E241" s="36"/>
      <c r="F241" s="23"/>
      <c r="G241" s="23"/>
    </row>
    <row r="242" spans="1:7" ht="12.75">
      <c r="A242" s="22"/>
      <c r="B242" s="22"/>
      <c r="C242" s="385"/>
      <c r="D242" s="22"/>
      <c r="E242" s="36"/>
      <c r="F242" s="23"/>
      <c r="G242" s="23"/>
    </row>
    <row r="243" spans="1:7" ht="12.75">
      <c r="A243" s="22"/>
      <c r="B243" s="22"/>
      <c r="C243" s="385"/>
      <c r="D243" s="22"/>
      <c r="E243" s="36"/>
      <c r="F243" s="23"/>
      <c r="G243" s="23"/>
    </row>
    <row r="244" spans="1:7" ht="12.75">
      <c r="A244" s="22"/>
      <c r="B244" s="22"/>
      <c r="C244" s="385"/>
      <c r="D244" s="22"/>
      <c r="E244" s="36"/>
      <c r="F244" s="23"/>
      <c r="G244" s="23"/>
    </row>
    <row r="245" spans="1:7" ht="12.75">
      <c r="A245" s="22"/>
      <c r="B245" s="22"/>
      <c r="C245" s="385"/>
      <c r="D245" s="22"/>
      <c r="E245" s="36"/>
      <c r="F245" s="23"/>
      <c r="G245" s="23"/>
    </row>
    <row r="246" spans="1:7" ht="12.75">
      <c r="A246" s="22"/>
      <c r="B246" s="22"/>
      <c r="C246" s="385"/>
      <c r="D246" s="22"/>
      <c r="E246" s="36"/>
      <c r="F246" s="23"/>
      <c r="G246" s="23"/>
    </row>
    <row r="247" spans="1:7" ht="12.75">
      <c r="A247" s="22"/>
      <c r="B247" s="22"/>
      <c r="C247" s="385"/>
      <c r="D247" s="22"/>
      <c r="E247" s="36"/>
      <c r="F247" s="23"/>
      <c r="G247" s="23"/>
    </row>
    <row r="248" spans="1:7" ht="12.75">
      <c r="A248" s="22"/>
      <c r="B248" s="22"/>
      <c r="C248" s="385"/>
      <c r="D248" s="22"/>
      <c r="E248" s="36"/>
      <c r="F248" s="23"/>
      <c r="G248" s="23"/>
    </row>
    <row r="249" spans="1:7" ht="12.75">
      <c r="A249" s="22"/>
      <c r="B249" s="22"/>
      <c r="C249" s="385"/>
      <c r="D249" s="22"/>
      <c r="E249" s="36"/>
      <c r="F249" s="23"/>
      <c r="G249" s="23"/>
    </row>
    <row r="250" spans="1:7" ht="12.75">
      <c r="A250" s="22"/>
      <c r="B250" s="22"/>
      <c r="C250" s="385"/>
      <c r="D250" s="22"/>
      <c r="E250" s="36"/>
      <c r="F250" s="23"/>
      <c r="G250" s="23"/>
    </row>
    <row r="251" spans="1:7" ht="12.75">
      <c r="A251" s="22"/>
      <c r="B251" s="22"/>
      <c r="C251" s="385"/>
      <c r="D251" s="22"/>
      <c r="E251" s="36"/>
      <c r="F251" s="23"/>
      <c r="G251" s="23"/>
    </row>
  </sheetData>
  <sheetProtection password="EF65" sheet="1"/>
  <mergeCells count="18">
    <mergeCell ref="A1:G1"/>
    <mergeCell ref="E3:E4"/>
    <mergeCell ref="D3:D4"/>
    <mergeCell ref="A3:C4"/>
    <mergeCell ref="A2:C2"/>
    <mergeCell ref="B6:C6"/>
    <mergeCell ref="A8:B10"/>
    <mergeCell ref="A21:B21"/>
    <mergeCell ref="A5:C5"/>
    <mergeCell ref="F26:F27"/>
    <mergeCell ref="A14:B18"/>
    <mergeCell ref="A24:B25"/>
    <mergeCell ref="G26:G27"/>
    <mergeCell ref="A27:C27"/>
    <mergeCell ref="A51:G51"/>
    <mergeCell ref="A32:B34"/>
    <mergeCell ref="A46:B50"/>
    <mergeCell ref="A29:C29"/>
  </mergeCell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IV85"/>
  <sheetViews>
    <sheetView showOutlineSymbols="0" workbookViewId="0" topLeftCell="A1">
      <selection activeCell="A26" sqref="A26:H26"/>
    </sheetView>
  </sheetViews>
  <sheetFormatPr defaultColWidth="9.140625" defaultRowHeight="12.75"/>
  <cols>
    <col min="1" max="2" width="2.7109375" style="2" customWidth="1"/>
    <col min="3" max="3" width="3.57421875" style="372" customWidth="1"/>
    <col min="4" max="4" width="44.7109375" style="2" customWidth="1"/>
    <col min="5" max="5" width="11.7109375" style="2" customWidth="1"/>
    <col min="6" max="6" width="5.7109375" style="2" customWidth="1"/>
    <col min="7" max="8" width="15.00390625" style="2" customWidth="1"/>
    <col min="9" max="61" width="9.140625" style="5" customWidth="1"/>
    <col min="62" max="16384" width="9.140625" style="3" customWidth="1"/>
  </cols>
  <sheetData>
    <row r="1" spans="1:8" ht="15" customHeight="1" thickBot="1">
      <c r="A1" s="705"/>
      <c r="B1" s="705"/>
      <c r="C1" s="705"/>
      <c r="D1" s="705"/>
      <c r="E1" s="705"/>
      <c r="F1" s="705"/>
      <c r="G1" s="705"/>
      <c r="H1" s="705"/>
    </row>
    <row r="2" spans="1:8" ht="13.5" customHeight="1">
      <c r="A2" s="762"/>
      <c r="B2" s="763"/>
      <c r="C2" s="764"/>
      <c r="D2" s="771" t="s">
        <v>764</v>
      </c>
      <c r="E2" s="772"/>
      <c r="F2" s="115" t="s">
        <v>691</v>
      </c>
      <c r="G2" s="116" t="s">
        <v>765</v>
      </c>
      <c r="H2" s="117" t="s">
        <v>687</v>
      </c>
    </row>
    <row r="3" spans="1:8" ht="13.5" customHeight="1">
      <c r="A3" s="765" t="s">
        <v>2</v>
      </c>
      <c r="B3" s="766"/>
      <c r="C3" s="767"/>
      <c r="D3" s="773" t="s">
        <v>6</v>
      </c>
      <c r="E3" s="774"/>
      <c r="F3" s="777" t="s">
        <v>12</v>
      </c>
      <c r="G3" s="119" t="s">
        <v>686</v>
      </c>
      <c r="H3" s="120" t="s">
        <v>686</v>
      </c>
    </row>
    <row r="4" spans="1:8" ht="13.5" customHeight="1" thickBot="1">
      <c r="A4" s="768"/>
      <c r="B4" s="769"/>
      <c r="C4" s="770"/>
      <c r="D4" s="775"/>
      <c r="E4" s="776"/>
      <c r="F4" s="778"/>
      <c r="G4" s="121">
        <v>5</v>
      </c>
      <c r="H4" s="120">
        <v>6</v>
      </c>
    </row>
    <row r="5" spans="1:256" ht="16.5" customHeight="1">
      <c r="A5" s="114" t="s">
        <v>39</v>
      </c>
      <c r="B5" s="116" t="s">
        <v>4</v>
      </c>
      <c r="C5" s="389"/>
      <c r="D5" s="779" t="s">
        <v>810</v>
      </c>
      <c r="E5" s="780"/>
      <c r="F5" s="78">
        <v>123</v>
      </c>
      <c r="G5" s="373">
        <f>+G6+SUM(G9:G15)</f>
        <v>0</v>
      </c>
      <c r="H5" s="374">
        <f>+H6+SUM(H9:H15)</f>
        <v>0</v>
      </c>
      <c r="IV5" s="2" t="s">
        <v>5</v>
      </c>
    </row>
    <row r="6" spans="1:256" ht="16.5" customHeight="1">
      <c r="A6" s="118" t="s">
        <v>39</v>
      </c>
      <c r="B6" s="119" t="s">
        <v>4</v>
      </c>
      <c r="C6" s="389">
        <v>1</v>
      </c>
      <c r="D6" s="598" t="s">
        <v>809</v>
      </c>
      <c r="E6" s="757"/>
      <c r="F6" s="78">
        <v>124</v>
      </c>
      <c r="G6" s="82">
        <f>G7+G8</f>
        <v>0</v>
      </c>
      <c r="H6" s="83">
        <f>H7+H8</f>
        <v>0</v>
      </c>
      <c r="IV6" s="2"/>
    </row>
    <row r="7" spans="1:256" ht="16.5" customHeight="1">
      <c r="A7" s="118"/>
      <c r="B7" s="119"/>
      <c r="C7" s="389" t="s">
        <v>611</v>
      </c>
      <c r="D7" s="598" t="s">
        <v>932</v>
      </c>
      <c r="E7" s="757"/>
      <c r="F7" s="78">
        <v>125</v>
      </c>
      <c r="G7" s="79">
        <f>+UCETNI_DATA!N73</f>
        <v>0</v>
      </c>
      <c r="H7" s="81">
        <v>0</v>
      </c>
      <c r="IV7" s="2"/>
    </row>
    <row r="8" spans="1:256" ht="16.5" customHeight="1">
      <c r="A8" s="118"/>
      <c r="B8" s="119"/>
      <c r="C8" s="389" t="s">
        <v>612</v>
      </c>
      <c r="D8" s="609" t="s">
        <v>808</v>
      </c>
      <c r="E8" s="758"/>
      <c r="F8" s="78">
        <v>126</v>
      </c>
      <c r="G8" s="79">
        <f>+UCETNI_DATA!N78</f>
        <v>0</v>
      </c>
      <c r="H8" s="81">
        <v>0</v>
      </c>
      <c r="IV8" s="2"/>
    </row>
    <row r="9" spans="1:256" ht="16.5" customHeight="1">
      <c r="A9" s="118"/>
      <c r="B9" s="119"/>
      <c r="C9" s="389" t="s">
        <v>613</v>
      </c>
      <c r="D9" s="609" t="s">
        <v>965</v>
      </c>
      <c r="E9" s="626"/>
      <c r="F9" s="78">
        <v>127</v>
      </c>
      <c r="G9" s="79">
        <f>+UCETNI_DATA!N71+UCETNI_DATA!N72</f>
        <v>0</v>
      </c>
      <c r="H9" s="81">
        <v>0</v>
      </c>
      <c r="IV9" s="2"/>
    </row>
    <row r="10" spans="1:256" ht="16.5" customHeight="1">
      <c r="A10" s="118"/>
      <c r="B10" s="119"/>
      <c r="C10" s="389" t="s">
        <v>614</v>
      </c>
      <c r="D10" s="609" t="s">
        <v>811</v>
      </c>
      <c r="E10" s="626"/>
      <c r="F10" s="78">
        <v>128</v>
      </c>
      <c r="G10" s="79">
        <f>+UCETNI_DATA!N94</f>
        <v>0</v>
      </c>
      <c r="H10" s="81">
        <v>0</v>
      </c>
      <c r="IV10" s="2"/>
    </row>
    <row r="11" spans="1:256" ht="16.5" customHeight="1">
      <c r="A11" s="118"/>
      <c r="B11" s="119"/>
      <c r="C11" s="389" t="s">
        <v>607</v>
      </c>
      <c r="D11" s="609" t="s">
        <v>797</v>
      </c>
      <c r="E11" s="626"/>
      <c r="F11" s="78">
        <v>129</v>
      </c>
      <c r="G11" s="79">
        <f>+UCETNI_DATA!N92+UCETNI_DATA!N95</f>
        <v>0</v>
      </c>
      <c r="H11" s="81">
        <v>0</v>
      </c>
      <c r="IV11" s="2"/>
    </row>
    <row r="12" spans="1:256" ht="16.5" customHeight="1">
      <c r="A12" s="118"/>
      <c r="B12" s="119"/>
      <c r="C12" s="389" t="s">
        <v>608</v>
      </c>
      <c r="D12" s="756" t="s">
        <v>817</v>
      </c>
      <c r="E12" s="626"/>
      <c r="F12" s="78">
        <v>130</v>
      </c>
      <c r="G12" s="79">
        <f>+UCETNI_DATA!N93</f>
        <v>0</v>
      </c>
      <c r="H12" s="81">
        <v>0</v>
      </c>
      <c r="IV12" s="2"/>
    </row>
    <row r="13" spans="1:256" ht="16.5" customHeight="1">
      <c r="A13" s="118"/>
      <c r="B13" s="119"/>
      <c r="C13" s="389" t="s">
        <v>618</v>
      </c>
      <c r="D13" s="598" t="s">
        <v>798</v>
      </c>
      <c r="E13" s="757"/>
      <c r="F13" s="78">
        <v>131</v>
      </c>
      <c r="G13" s="79">
        <f>+UCETNI_DATA!N118</f>
        <v>0</v>
      </c>
      <c r="H13" s="81">
        <v>0</v>
      </c>
      <c r="IV13" s="2"/>
    </row>
    <row r="14" spans="1:256" ht="16.5" customHeight="1">
      <c r="A14" s="118"/>
      <c r="B14" s="119"/>
      <c r="C14" s="389" t="s">
        <v>619</v>
      </c>
      <c r="D14" s="609" t="s">
        <v>799</v>
      </c>
      <c r="E14" s="758"/>
      <c r="F14" s="78">
        <v>132</v>
      </c>
      <c r="G14" s="79">
        <f>+UCETNI_DATA!N119</f>
        <v>0</v>
      </c>
      <c r="H14" s="81">
        <v>0</v>
      </c>
      <c r="IV14" s="2"/>
    </row>
    <row r="15" spans="1:256" ht="16.5" customHeight="1">
      <c r="A15" s="118"/>
      <c r="B15" s="119"/>
      <c r="C15" s="389" t="s">
        <v>655</v>
      </c>
      <c r="D15" s="609" t="s">
        <v>812</v>
      </c>
      <c r="E15" s="758"/>
      <c r="F15" s="78">
        <v>133</v>
      </c>
      <c r="G15" s="82">
        <f>+SUM(G16:G22)</f>
        <v>0</v>
      </c>
      <c r="H15" s="83">
        <f>+SUM(H16:H22)</f>
        <v>0</v>
      </c>
      <c r="IV15" s="2"/>
    </row>
    <row r="16" spans="1:256" ht="16.5" customHeight="1">
      <c r="A16" s="118"/>
      <c r="B16" s="119"/>
      <c r="C16" s="389" t="s">
        <v>656</v>
      </c>
      <c r="D16" s="609" t="s">
        <v>804</v>
      </c>
      <c r="E16" s="759"/>
      <c r="F16" s="78">
        <v>134</v>
      </c>
      <c r="G16" s="79">
        <f>+UCETNI_DATA!N120+UCETNI_DATA!N121+UCETNI_DATA!N122+UCETNI_DATA!N123+UCETNI_DATA!N124</f>
        <v>0</v>
      </c>
      <c r="H16" s="81">
        <v>0</v>
      </c>
      <c r="IV16" s="2"/>
    </row>
    <row r="17" spans="1:256" ht="16.5" customHeight="1">
      <c r="A17" s="118"/>
      <c r="B17" s="119"/>
      <c r="C17" s="389" t="s">
        <v>657</v>
      </c>
      <c r="D17" s="760" t="s">
        <v>816</v>
      </c>
      <c r="E17" s="761"/>
      <c r="F17" s="78">
        <v>135</v>
      </c>
      <c r="G17" s="79">
        <f>+UCETNI_DATA!N74</f>
        <v>0</v>
      </c>
      <c r="H17" s="81">
        <v>0</v>
      </c>
      <c r="IV17" s="2"/>
    </row>
    <row r="18" spans="1:256" ht="16.5" customHeight="1">
      <c r="A18" s="118"/>
      <c r="B18" s="119"/>
      <c r="C18" s="389" t="s">
        <v>658</v>
      </c>
      <c r="D18" s="598" t="s">
        <v>813</v>
      </c>
      <c r="E18" s="757"/>
      <c r="F18" s="78">
        <v>136</v>
      </c>
      <c r="G18" s="79">
        <f>+UCETNI_DATA!N96+UCETNI_DATA!N97</f>
        <v>0</v>
      </c>
      <c r="H18" s="81">
        <v>0</v>
      </c>
      <c r="IV18" s="2"/>
    </row>
    <row r="19" spans="1:256" ht="16.5" customHeight="1">
      <c r="A19" s="118"/>
      <c r="B19" s="119"/>
      <c r="C19" s="389" t="s">
        <v>659</v>
      </c>
      <c r="D19" s="609" t="s">
        <v>814</v>
      </c>
      <c r="E19" s="758"/>
      <c r="F19" s="78">
        <v>137</v>
      </c>
      <c r="G19" s="79">
        <f>+UCETNI_DATA!N99</f>
        <v>0</v>
      </c>
      <c r="H19" s="81">
        <v>0</v>
      </c>
      <c r="IV19" s="2"/>
    </row>
    <row r="20" spans="1:256" ht="16.5" customHeight="1">
      <c r="A20" s="118"/>
      <c r="B20" s="119"/>
      <c r="C20" s="389" t="s">
        <v>660</v>
      </c>
      <c r="D20" s="760" t="s">
        <v>815</v>
      </c>
      <c r="E20" s="785"/>
      <c r="F20" s="78">
        <v>138</v>
      </c>
      <c r="G20" s="79">
        <f>+UCETNI_DATA!N100+UCETNI_DATA!N101+UCETNI_DATA!N102+UCETNI_DATA!N103+UCETNI_DATA!N104+UCETNI_DATA!N105+UCETNI_DATA!N106</f>
        <v>0</v>
      </c>
      <c r="H20" s="81">
        <v>0</v>
      </c>
      <c r="IV20" s="2"/>
    </row>
    <row r="21" spans="1:256" ht="16.5" customHeight="1">
      <c r="A21" s="118"/>
      <c r="B21" s="119"/>
      <c r="C21" s="389" t="s">
        <v>661</v>
      </c>
      <c r="D21" s="760" t="s">
        <v>803</v>
      </c>
      <c r="E21" s="785"/>
      <c r="F21" s="78">
        <v>139</v>
      </c>
      <c r="G21" s="79">
        <f>+UCETNI_DATA!N146</f>
        <v>0</v>
      </c>
      <c r="H21" s="81">
        <v>0</v>
      </c>
      <c r="IV21" s="2"/>
    </row>
    <row r="22" spans="1:256" ht="16.5" customHeight="1">
      <c r="A22" s="122"/>
      <c r="B22" s="123"/>
      <c r="C22" s="390" t="s">
        <v>662</v>
      </c>
      <c r="D22" s="760" t="s">
        <v>802</v>
      </c>
      <c r="E22" s="785"/>
      <c r="F22" s="78">
        <v>140</v>
      </c>
      <c r="G22" s="79">
        <f>+UCETNI_DATA!N127+UCETNI_DATA!N135+UCETNI_DATA!N138</f>
        <v>0</v>
      </c>
      <c r="H22" s="81">
        <v>0</v>
      </c>
      <c r="IV22" s="2"/>
    </row>
    <row r="23" spans="1:256" ht="16.5" customHeight="1">
      <c r="A23" s="124" t="s">
        <v>40</v>
      </c>
      <c r="B23" s="125"/>
      <c r="C23" s="391"/>
      <c r="D23" s="789" t="s">
        <v>818</v>
      </c>
      <c r="E23" s="622"/>
      <c r="F23" s="78">
        <v>141</v>
      </c>
      <c r="G23" s="375">
        <f>G24+G25</f>
        <v>0</v>
      </c>
      <c r="H23" s="376">
        <f>H24+H25</f>
        <v>0</v>
      </c>
      <c r="IV23" s="2"/>
    </row>
    <row r="24" spans="1:256" ht="16.5" customHeight="1">
      <c r="A24" s="118" t="s">
        <v>40</v>
      </c>
      <c r="B24" s="119" t="s">
        <v>3</v>
      </c>
      <c r="C24" s="389"/>
      <c r="D24" s="760" t="s">
        <v>819</v>
      </c>
      <c r="E24" s="788"/>
      <c r="F24" s="78">
        <v>142</v>
      </c>
      <c r="G24" s="79">
        <f>+UCETNI_DATA!N141</f>
        <v>0</v>
      </c>
      <c r="H24" s="81">
        <v>0</v>
      </c>
      <c r="IV24" s="2"/>
    </row>
    <row r="25" spans="1:256" ht="16.5" customHeight="1" thickBot="1">
      <c r="A25" s="118" t="s">
        <v>40</v>
      </c>
      <c r="B25" s="119" t="s">
        <v>4</v>
      </c>
      <c r="C25" s="389"/>
      <c r="D25" s="760" t="s">
        <v>820</v>
      </c>
      <c r="E25" s="788"/>
      <c r="F25" s="78">
        <v>143</v>
      </c>
      <c r="G25" s="79">
        <f>+UCETNI_DATA!N142</f>
        <v>0</v>
      </c>
      <c r="H25" s="81">
        <v>0</v>
      </c>
      <c r="IV25" s="2"/>
    </row>
    <row r="26" spans="1:256" ht="298.5" customHeight="1">
      <c r="A26" s="786"/>
      <c r="B26" s="787"/>
      <c r="C26" s="787"/>
      <c r="D26" s="787"/>
      <c r="E26" s="787"/>
      <c r="F26" s="787"/>
      <c r="G26" s="787"/>
      <c r="H26" s="787"/>
      <c r="IV26" s="2"/>
    </row>
    <row r="27" spans="1:256" ht="15.75" customHeight="1">
      <c r="A27" s="781" t="str">
        <f>+'R1'!A50:L50</f>
        <v>Formulář zpracovala ASPEKT HM, daňová, účetní a auditorská kancelář, www.danovapriznani.cz, business.center.cz</v>
      </c>
      <c r="B27" s="782"/>
      <c r="C27" s="782"/>
      <c r="D27" s="782"/>
      <c r="E27" s="782"/>
      <c r="F27" s="782"/>
      <c r="G27" s="782"/>
      <c r="H27" s="782"/>
      <c r="IV27" s="2"/>
    </row>
    <row r="28" spans="1:256" s="5" customFormat="1" ht="15.75" customHeight="1">
      <c r="A28" s="783">
        <f>1+'R3'!A51:G51</f>
        <v>5</v>
      </c>
      <c r="B28" s="784"/>
      <c r="C28" s="784"/>
      <c r="D28" s="784"/>
      <c r="E28" s="784"/>
      <c r="F28" s="784"/>
      <c r="G28" s="784"/>
      <c r="H28" s="784"/>
      <c r="IV28" s="6"/>
    </row>
    <row r="29" spans="1:256" s="5" customFormat="1" ht="12.75">
      <c r="A29" s="6"/>
      <c r="B29" s="6"/>
      <c r="C29" s="371"/>
      <c r="D29" s="6"/>
      <c r="E29" s="6"/>
      <c r="F29" s="6"/>
      <c r="G29" s="6"/>
      <c r="H29" s="6"/>
      <c r="IV29" s="6"/>
    </row>
    <row r="30" spans="1:256" s="5" customFormat="1" ht="12.75">
      <c r="A30" s="6"/>
      <c r="B30" s="6"/>
      <c r="C30" s="371"/>
      <c r="D30" s="6"/>
      <c r="E30" s="6"/>
      <c r="F30" s="6"/>
      <c r="G30" s="6"/>
      <c r="H30" s="6"/>
      <c r="IV30" s="6"/>
    </row>
    <row r="31" spans="1:256" s="5" customFormat="1" ht="12.75">
      <c r="A31" s="6"/>
      <c r="B31" s="6"/>
      <c r="C31" s="371"/>
      <c r="D31" s="6"/>
      <c r="E31" s="6"/>
      <c r="F31" s="6"/>
      <c r="G31" s="6"/>
      <c r="H31" s="6"/>
      <c r="IV31" s="6"/>
    </row>
    <row r="32" spans="1:256" s="5" customFormat="1" ht="12.75">
      <c r="A32" s="6"/>
      <c r="B32" s="6"/>
      <c r="C32" s="371"/>
      <c r="D32" s="6"/>
      <c r="E32" s="6"/>
      <c r="F32" s="6"/>
      <c r="G32" s="6"/>
      <c r="H32" s="6"/>
      <c r="IV32" s="6"/>
    </row>
    <row r="33" spans="1:256" s="5" customFormat="1" ht="12.75">
      <c r="A33" s="6"/>
      <c r="B33" s="6"/>
      <c r="C33" s="371"/>
      <c r="D33" s="6"/>
      <c r="E33" s="6"/>
      <c r="F33" s="6"/>
      <c r="G33" s="6"/>
      <c r="H33" s="6"/>
      <c r="IV33" s="6"/>
    </row>
    <row r="34" spans="1:256" s="5" customFormat="1" ht="12.75">
      <c r="A34" s="6"/>
      <c r="B34" s="6"/>
      <c r="C34" s="371"/>
      <c r="D34" s="6"/>
      <c r="E34" s="6"/>
      <c r="F34" s="6"/>
      <c r="G34" s="6"/>
      <c r="H34" s="6"/>
      <c r="IV34" s="6"/>
    </row>
    <row r="35" spans="1:256" s="5" customFormat="1" ht="12.75">
      <c r="A35" s="6"/>
      <c r="B35" s="6"/>
      <c r="C35" s="371"/>
      <c r="D35" s="6"/>
      <c r="E35" s="6"/>
      <c r="F35" s="6"/>
      <c r="G35" s="6"/>
      <c r="H35" s="6"/>
      <c r="IV35" s="6"/>
    </row>
    <row r="36" spans="1:256" s="5" customFormat="1" ht="12.75">
      <c r="A36" s="6"/>
      <c r="B36" s="6"/>
      <c r="C36" s="371"/>
      <c r="D36" s="6"/>
      <c r="E36" s="6"/>
      <c r="F36" s="6"/>
      <c r="G36" s="6"/>
      <c r="H36" s="6"/>
      <c r="IV36" s="6"/>
    </row>
    <row r="37" spans="1:256" s="5" customFormat="1" ht="12.75">
      <c r="A37" s="6"/>
      <c r="B37" s="6"/>
      <c r="C37" s="371"/>
      <c r="D37" s="6"/>
      <c r="E37" s="6"/>
      <c r="F37" s="6"/>
      <c r="G37" s="6"/>
      <c r="H37" s="6"/>
      <c r="IV37" s="6"/>
    </row>
    <row r="38" spans="1:256" s="5" customFormat="1" ht="12.75">
      <c r="A38" s="6"/>
      <c r="B38" s="6"/>
      <c r="C38" s="371"/>
      <c r="D38" s="6"/>
      <c r="E38" s="6"/>
      <c r="F38" s="6"/>
      <c r="G38" s="6"/>
      <c r="H38" s="6"/>
      <c r="IV38" s="6"/>
    </row>
    <row r="39" spans="1:256" s="5" customFormat="1" ht="12.75">
      <c r="A39" s="6"/>
      <c r="B39" s="6"/>
      <c r="C39" s="371"/>
      <c r="D39" s="6"/>
      <c r="E39" s="6"/>
      <c r="F39" s="6"/>
      <c r="G39" s="6"/>
      <c r="H39" s="6"/>
      <c r="IV39" s="6"/>
    </row>
    <row r="40" spans="1:256" s="5" customFormat="1" ht="12.75">
      <c r="A40" s="6"/>
      <c r="B40" s="6"/>
      <c r="C40" s="371"/>
      <c r="D40" s="6"/>
      <c r="E40" s="6"/>
      <c r="F40" s="6"/>
      <c r="G40" s="6"/>
      <c r="H40" s="6"/>
      <c r="IV40" s="6"/>
    </row>
    <row r="41" spans="1:256" s="5" customFormat="1" ht="12.75">
      <c r="A41" s="6"/>
      <c r="B41" s="6"/>
      <c r="C41" s="371"/>
      <c r="D41" s="6"/>
      <c r="E41" s="6"/>
      <c r="F41" s="6"/>
      <c r="G41" s="6"/>
      <c r="H41" s="6"/>
      <c r="IV41" s="6"/>
    </row>
    <row r="42" spans="1:256" s="5" customFormat="1" ht="12.75">
      <c r="A42" s="6"/>
      <c r="B42" s="6"/>
      <c r="C42" s="371"/>
      <c r="D42" s="6"/>
      <c r="E42" s="6"/>
      <c r="F42" s="6"/>
      <c r="G42" s="6"/>
      <c r="H42" s="6"/>
      <c r="IV42" s="6"/>
    </row>
    <row r="43" spans="1:256" s="5" customFormat="1" ht="12.75">
      <c r="A43" s="6"/>
      <c r="B43" s="6"/>
      <c r="C43" s="371"/>
      <c r="D43" s="6"/>
      <c r="E43" s="6"/>
      <c r="F43" s="6"/>
      <c r="G43" s="6"/>
      <c r="H43" s="6"/>
      <c r="IV43" s="6"/>
    </row>
    <row r="44" spans="1:256" s="5" customFormat="1" ht="12.75">
      <c r="A44" s="6"/>
      <c r="B44" s="6"/>
      <c r="C44" s="371"/>
      <c r="D44" s="6"/>
      <c r="E44" s="6"/>
      <c r="F44" s="6"/>
      <c r="G44" s="6"/>
      <c r="H44" s="6"/>
      <c r="IV44" s="6"/>
    </row>
    <row r="45" spans="1:256" s="5" customFormat="1" ht="12.75">
      <c r="A45" s="6"/>
      <c r="B45" s="6"/>
      <c r="C45" s="371"/>
      <c r="D45" s="6"/>
      <c r="E45" s="6"/>
      <c r="F45" s="6"/>
      <c r="G45" s="6"/>
      <c r="H45" s="6"/>
      <c r="IV45" s="6"/>
    </row>
    <row r="46" spans="1:256" s="5" customFormat="1" ht="12.75">
      <c r="A46" s="6"/>
      <c r="B46" s="6"/>
      <c r="C46" s="371"/>
      <c r="D46" s="6"/>
      <c r="E46" s="6"/>
      <c r="F46" s="6"/>
      <c r="G46" s="6"/>
      <c r="H46" s="6"/>
      <c r="IV46" s="6"/>
    </row>
    <row r="47" spans="1:256" s="5" customFormat="1" ht="12.75">
      <c r="A47" s="6"/>
      <c r="B47" s="6"/>
      <c r="C47" s="371"/>
      <c r="D47" s="6"/>
      <c r="E47" s="6"/>
      <c r="F47" s="6"/>
      <c r="G47" s="6"/>
      <c r="H47" s="6"/>
      <c r="IV47" s="6"/>
    </row>
    <row r="48" spans="1:256" s="5" customFormat="1" ht="12.75">
      <c r="A48" s="6"/>
      <c r="B48" s="6"/>
      <c r="C48" s="371"/>
      <c r="D48" s="6"/>
      <c r="E48" s="6"/>
      <c r="F48" s="6"/>
      <c r="G48" s="6"/>
      <c r="H48" s="6"/>
      <c r="IV48" s="6"/>
    </row>
    <row r="49" spans="1:256" s="5" customFormat="1" ht="12.75">
      <c r="A49" s="6"/>
      <c r="B49" s="6"/>
      <c r="C49" s="371"/>
      <c r="D49" s="6"/>
      <c r="E49" s="6"/>
      <c r="F49" s="6"/>
      <c r="G49" s="6"/>
      <c r="H49" s="6"/>
      <c r="IV49" s="6"/>
    </row>
    <row r="50" spans="1:256" s="5" customFormat="1" ht="12.75">
      <c r="A50" s="6"/>
      <c r="B50" s="6"/>
      <c r="C50" s="371"/>
      <c r="D50" s="6"/>
      <c r="E50" s="6"/>
      <c r="F50" s="6"/>
      <c r="G50" s="6"/>
      <c r="H50" s="6"/>
      <c r="IV50" s="6"/>
    </row>
    <row r="51" spans="1:256" s="5" customFormat="1" ht="12.75">
      <c r="A51" s="6"/>
      <c r="B51" s="6"/>
      <c r="C51" s="371"/>
      <c r="D51" s="6"/>
      <c r="E51" s="6"/>
      <c r="F51" s="6"/>
      <c r="G51" s="6"/>
      <c r="H51" s="6"/>
      <c r="IV51" s="6"/>
    </row>
    <row r="52" spans="1:256" s="5" customFormat="1" ht="12.75">
      <c r="A52" s="6"/>
      <c r="B52" s="6"/>
      <c r="C52" s="371"/>
      <c r="D52" s="6"/>
      <c r="E52" s="6"/>
      <c r="F52" s="6"/>
      <c r="G52" s="6"/>
      <c r="H52" s="6"/>
      <c r="IV52" s="6"/>
    </row>
    <row r="53" spans="1:256" s="5" customFormat="1" ht="12.75">
      <c r="A53" s="6"/>
      <c r="B53" s="6"/>
      <c r="C53" s="371"/>
      <c r="D53" s="6"/>
      <c r="E53" s="6"/>
      <c r="F53" s="6"/>
      <c r="G53" s="6"/>
      <c r="H53" s="6"/>
      <c r="IV53" s="6"/>
    </row>
    <row r="54" spans="1:256" s="5" customFormat="1" ht="12.75">
      <c r="A54" s="6"/>
      <c r="B54" s="6"/>
      <c r="C54" s="371"/>
      <c r="D54" s="6"/>
      <c r="E54" s="6"/>
      <c r="F54" s="6"/>
      <c r="G54" s="6"/>
      <c r="H54" s="6"/>
      <c r="IV54" s="6"/>
    </row>
    <row r="55" spans="1:256" s="5" customFormat="1" ht="12.75">
      <c r="A55" s="6"/>
      <c r="B55" s="6"/>
      <c r="C55" s="371"/>
      <c r="D55" s="6"/>
      <c r="E55" s="6"/>
      <c r="F55" s="6"/>
      <c r="G55" s="6"/>
      <c r="H55" s="6"/>
      <c r="IV55" s="6"/>
    </row>
    <row r="56" spans="1:256" s="5" customFormat="1" ht="12.75">
      <c r="A56" s="6"/>
      <c r="B56" s="6"/>
      <c r="C56" s="371"/>
      <c r="D56" s="6"/>
      <c r="E56" s="6"/>
      <c r="F56" s="6"/>
      <c r="G56" s="6"/>
      <c r="H56" s="6"/>
      <c r="IV56" s="6"/>
    </row>
    <row r="57" spans="1:256" s="5" customFormat="1" ht="12.75">
      <c r="A57" s="6"/>
      <c r="B57" s="6"/>
      <c r="C57" s="371"/>
      <c r="D57" s="6"/>
      <c r="E57" s="6"/>
      <c r="F57" s="6"/>
      <c r="G57" s="6"/>
      <c r="H57" s="6"/>
      <c r="IV57" s="6"/>
    </row>
    <row r="58" spans="1:256" s="5" customFormat="1" ht="12.75">
      <c r="A58" s="6"/>
      <c r="B58" s="6"/>
      <c r="C58" s="371"/>
      <c r="D58" s="6"/>
      <c r="E58" s="6"/>
      <c r="F58" s="6"/>
      <c r="G58" s="6"/>
      <c r="H58" s="6"/>
      <c r="IV58" s="6"/>
    </row>
    <row r="59" spans="1:256" s="5" customFormat="1" ht="12.75">
      <c r="A59" s="6"/>
      <c r="B59" s="6"/>
      <c r="C59" s="371"/>
      <c r="D59" s="6"/>
      <c r="E59" s="6"/>
      <c r="F59" s="6"/>
      <c r="G59" s="6"/>
      <c r="H59" s="6"/>
      <c r="IV59" s="6"/>
    </row>
    <row r="60" spans="1:256" s="5" customFormat="1" ht="12.75">
      <c r="A60" s="6"/>
      <c r="B60" s="6"/>
      <c r="C60" s="371"/>
      <c r="D60" s="6"/>
      <c r="E60" s="6"/>
      <c r="F60" s="6"/>
      <c r="G60" s="6"/>
      <c r="H60" s="6"/>
      <c r="IV60" s="6"/>
    </row>
    <row r="61" spans="1:256" s="5" customFormat="1" ht="12.75">
      <c r="A61" s="6"/>
      <c r="B61" s="6"/>
      <c r="C61" s="371"/>
      <c r="D61" s="6"/>
      <c r="E61" s="6"/>
      <c r="F61" s="6"/>
      <c r="G61" s="6"/>
      <c r="H61" s="6"/>
      <c r="IV61" s="6"/>
    </row>
    <row r="62" spans="1:256" s="5" customFormat="1" ht="12.75">
      <c r="A62" s="6"/>
      <c r="B62" s="6"/>
      <c r="C62" s="371"/>
      <c r="D62" s="6"/>
      <c r="E62" s="6"/>
      <c r="F62" s="6"/>
      <c r="G62" s="6"/>
      <c r="H62" s="6"/>
      <c r="IV62" s="6"/>
    </row>
    <row r="63" spans="1:8" s="5" customFormat="1" ht="12.75">
      <c r="A63" s="6"/>
      <c r="B63" s="6"/>
      <c r="C63" s="371"/>
      <c r="D63" s="6"/>
      <c r="E63" s="6"/>
      <c r="F63" s="6"/>
      <c r="G63" s="6"/>
      <c r="H63" s="6"/>
    </row>
    <row r="64" spans="1:8" s="5" customFormat="1" ht="12.75">
      <c r="A64" s="6"/>
      <c r="B64" s="6"/>
      <c r="C64" s="371"/>
      <c r="D64" s="6"/>
      <c r="E64" s="6"/>
      <c r="F64" s="6"/>
      <c r="G64" s="6"/>
      <c r="H64" s="6"/>
    </row>
    <row r="65" spans="1:8" s="5" customFormat="1" ht="12.75">
      <c r="A65" s="6"/>
      <c r="B65" s="6"/>
      <c r="C65" s="371"/>
      <c r="D65" s="6"/>
      <c r="E65" s="6"/>
      <c r="F65" s="6"/>
      <c r="G65" s="6"/>
      <c r="H65" s="6"/>
    </row>
    <row r="66" spans="1:8" s="5" customFormat="1" ht="12.75">
      <c r="A66" s="6"/>
      <c r="B66" s="6"/>
      <c r="C66" s="371"/>
      <c r="D66" s="6"/>
      <c r="E66" s="6"/>
      <c r="F66" s="6"/>
      <c r="G66" s="6"/>
      <c r="H66" s="6"/>
    </row>
    <row r="67" spans="1:8" ht="12.75">
      <c r="A67" s="6"/>
      <c r="B67" s="6"/>
      <c r="C67" s="371"/>
      <c r="D67" s="6"/>
      <c r="E67" s="6"/>
      <c r="F67" s="6"/>
      <c r="G67" s="6"/>
      <c r="H67" s="6"/>
    </row>
    <row r="68" spans="1:8" ht="12.75">
      <c r="A68" s="6"/>
      <c r="B68" s="6"/>
      <c r="C68" s="371"/>
      <c r="D68" s="6"/>
      <c r="E68" s="6"/>
      <c r="F68" s="6"/>
      <c r="G68" s="6"/>
      <c r="H68" s="6"/>
    </row>
    <row r="69" spans="1:8" ht="12.75">
      <c r="A69" s="6"/>
      <c r="B69" s="6"/>
      <c r="C69" s="371"/>
      <c r="D69" s="6"/>
      <c r="E69" s="6"/>
      <c r="F69" s="6"/>
      <c r="G69" s="6"/>
      <c r="H69" s="6"/>
    </row>
    <row r="70" spans="1:8" ht="12.75">
      <c r="A70" s="6"/>
      <c r="B70" s="6"/>
      <c r="C70" s="371"/>
      <c r="D70" s="6"/>
      <c r="E70" s="6"/>
      <c r="F70" s="6"/>
      <c r="G70" s="6"/>
      <c r="H70" s="6"/>
    </row>
    <row r="71" spans="1:8" ht="12.75">
      <c r="A71" s="6"/>
      <c r="B71" s="6"/>
      <c r="C71" s="371"/>
      <c r="D71" s="6"/>
      <c r="E71" s="6"/>
      <c r="F71" s="6"/>
      <c r="G71" s="6"/>
      <c r="H71" s="6"/>
    </row>
    <row r="72" spans="1:8" ht="12.75">
      <c r="A72" s="6"/>
      <c r="B72" s="6"/>
      <c r="C72" s="371"/>
      <c r="D72" s="6"/>
      <c r="E72" s="6"/>
      <c r="F72" s="6"/>
      <c r="G72" s="6"/>
      <c r="H72" s="6"/>
    </row>
    <row r="73" spans="1:8" ht="12.75">
      <c r="A73" s="6"/>
      <c r="B73" s="6"/>
      <c r="C73" s="371"/>
      <c r="D73" s="6"/>
      <c r="E73" s="6"/>
      <c r="F73" s="6"/>
      <c r="G73" s="6"/>
      <c r="H73" s="6"/>
    </row>
    <row r="74" spans="1:8" ht="12.75">
      <c r="A74" s="6"/>
      <c r="B74" s="6"/>
      <c r="C74" s="371"/>
      <c r="D74" s="6"/>
      <c r="E74" s="6"/>
      <c r="F74" s="6"/>
      <c r="G74" s="6"/>
      <c r="H74" s="6"/>
    </row>
    <row r="75" spans="1:8" ht="12.75">
      <c r="A75" s="6"/>
      <c r="B75" s="6"/>
      <c r="C75" s="371"/>
      <c r="D75" s="6"/>
      <c r="E75" s="6"/>
      <c r="F75" s="6"/>
      <c r="G75" s="6"/>
      <c r="H75" s="6"/>
    </row>
    <row r="76" spans="1:8" ht="12.75">
      <c r="A76" s="6"/>
      <c r="B76" s="6"/>
      <c r="C76" s="371"/>
      <c r="D76" s="6"/>
      <c r="E76" s="6"/>
      <c r="F76" s="6"/>
      <c r="G76" s="6"/>
      <c r="H76" s="6"/>
    </row>
    <row r="77" spans="1:8" ht="12.75">
      <c r="A77" s="6"/>
      <c r="B77" s="6"/>
      <c r="C77" s="371"/>
      <c r="D77" s="6"/>
      <c r="E77" s="6"/>
      <c r="F77" s="6"/>
      <c r="G77" s="6"/>
      <c r="H77" s="6"/>
    </row>
    <row r="78" spans="1:8" ht="12.75">
      <c r="A78" s="6"/>
      <c r="B78" s="6"/>
      <c r="C78" s="371"/>
      <c r="D78" s="6"/>
      <c r="E78" s="6"/>
      <c r="F78" s="6"/>
      <c r="G78" s="6"/>
      <c r="H78" s="6"/>
    </row>
    <row r="79" spans="1:8" ht="12.75">
      <c r="A79" s="6"/>
      <c r="B79" s="6"/>
      <c r="C79" s="371"/>
      <c r="D79" s="6"/>
      <c r="E79" s="6"/>
      <c r="F79" s="6"/>
      <c r="G79" s="6"/>
      <c r="H79" s="6"/>
    </row>
    <row r="80" spans="1:8" ht="12.75">
      <c r="A80" s="6"/>
      <c r="B80" s="6"/>
      <c r="C80" s="371"/>
      <c r="D80" s="6"/>
      <c r="E80" s="6"/>
      <c r="F80" s="6"/>
      <c r="G80" s="6"/>
      <c r="H80" s="6"/>
    </row>
    <row r="81" spans="1:8" ht="12.75">
      <c r="A81" s="6"/>
      <c r="B81" s="6"/>
      <c r="C81" s="371"/>
      <c r="D81" s="6"/>
      <c r="E81" s="6"/>
      <c r="F81" s="6"/>
      <c r="G81" s="6"/>
      <c r="H81" s="6"/>
    </row>
    <row r="82" spans="1:8" ht="12.75">
      <c r="A82" s="6"/>
      <c r="B82" s="6"/>
      <c r="C82" s="371"/>
      <c r="D82" s="6"/>
      <c r="E82" s="6"/>
      <c r="F82" s="6"/>
      <c r="G82" s="6"/>
      <c r="H82" s="6"/>
    </row>
    <row r="83" spans="1:8" ht="12.75">
      <c r="A83" s="6"/>
      <c r="B83" s="6"/>
      <c r="C83" s="371"/>
      <c r="D83" s="6"/>
      <c r="E83" s="6"/>
      <c r="F83" s="6"/>
      <c r="G83" s="6"/>
      <c r="H83" s="6"/>
    </row>
    <row r="84" spans="1:8" ht="12.75">
      <c r="A84" s="6"/>
      <c r="B84" s="6"/>
      <c r="C84" s="371"/>
      <c r="D84" s="6"/>
      <c r="E84" s="6"/>
      <c r="F84" s="6"/>
      <c r="G84" s="6"/>
      <c r="H84" s="6"/>
    </row>
    <row r="85" spans="1:8" ht="12.75">
      <c r="A85" s="6"/>
      <c r="B85" s="6"/>
      <c r="C85" s="371"/>
      <c r="D85" s="6"/>
      <c r="E85" s="6"/>
      <c r="F85" s="6"/>
      <c r="G85" s="6"/>
      <c r="H85" s="6"/>
    </row>
  </sheetData>
  <sheetProtection password="EF65" sheet="1"/>
  <mergeCells count="30">
    <mergeCell ref="D8:E8"/>
    <mergeCell ref="A27:H27"/>
    <mergeCell ref="A28:H28"/>
    <mergeCell ref="D21:E21"/>
    <mergeCell ref="D22:E22"/>
    <mergeCell ref="A26:H26"/>
    <mergeCell ref="D24:E24"/>
    <mergeCell ref="D25:E25"/>
    <mergeCell ref="D23:E23"/>
    <mergeCell ref="D20:E20"/>
    <mergeCell ref="D17:E17"/>
    <mergeCell ref="D7:E7"/>
    <mergeCell ref="A1:H1"/>
    <mergeCell ref="A2:C2"/>
    <mergeCell ref="A3:C4"/>
    <mergeCell ref="D2:E2"/>
    <mergeCell ref="D3:E4"/>
    <mergeCell ref="F3:F4"/>
    <mergeCell ref="D5:E5"/>
    <mergeCell ref="D6:E6"/>
    <mergeCell ref="D9:E9"/>
    <mergeCell ref="D10:E10"/>
    <mergeCell ref="D11:E11"/>
    <mergeCell ref="D12:E12"/>
    <mergeCell ref="D18:E18"/>
    <mergeCell ref="D19:E19"/>
    <mergeCell ref="D13:E13"/>
    <mergeCell ref="D14:E14"/>
    <mergeCell ref="D15:E15"/>
    <mergeCell ref="D16:E1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  <outlinePr summaryBelow="0" summaryRight="0"/>
    <pageSetUpPr fitToPage="1"/>
  </sheetPr>
  <dimension ref="A1:N216"/>
  <sheetViews>
    <sheetView showOutlineSymbols="0" workbookViewId="0" topLeftCell="A1">
      <selection activeCell="K14" sqref="K14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8" width="5.7109375" style="2" customWidth="1"/>
    <col min="9" max="9" width="10.8515625" style="2" customWidth="1"/>
    <col min="10" max="10" width="5.7109375" style="35" customWidth="1"/>
    <col min="11" max="12" width="12.7109375" style="2" customWidth="1"/>
    <col min="13" max="57" width="9.140625" style="5" customWidth="1"/>
    <col min="58" max="16384" width="9.140625" style="3" customWidth="1"/>
  </cols>
  <sheetData>
    <row r="1" spans="1:12" ht="18" customHeight="1">
      <c r="A1" s="618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12" ht="27" customHeight="1">
      <c r="A2" s="676" t="str">
        <f>+'R1'!A1</f>
        <v>Minimum compulsory information under Regulation 500/2002 Coll.</v>
      </c>
      <c r="B2" s="676"/>
      <c r="C2" s="676"/>
      <c r="D2" s="676"/>
      <c r="E2" s="844" t="s">
        <v>821</v>
      </c>
      <c r="F2" s="845"/>
      <c r="G2" s="845"/>
      <c r="H2" s="845"/>
      <c r="I2" s="845"/>
      <c r="J2" s="840"/>
      <c r="K2" s="690" t="s">
        <v>680</v>
      </c>
      <c r="L2" s="691"/>
    </row>
    <row r="3" spans="1:12" ht="15.75" customHeight="1">
      <c r="A3" s="677"/>
      <c r="B3" s="677"/>
      <c r="C3" s="677"/>
      <c r="D3" s="677"/>
      <c r="E3" s="846" t="str">
        <f>+'R1'!E3</f>
        <v>as at December 31st, 2016</v>
      </c>
      <c r="F3" s="524"/>
      <c r="G3" s="524"/>
      <c r="H3" s="524"/>
      <c r="I3" s="524"/>
      <c r="J3" s="841"/>
      <c r="K3" s="672" t="str">
        <f>+'R1'!K2:L2</f>
        <v>  </v>
      </c>
      <c r="L3" s="673"/>
    </row>
    <row r="4" spans="1:14" ht="24.75" customHeight="1">
      <c r="A4" s="857"/>
      <c r="B4" s="858"/>
      <c r="C4" s="858"/>
      <c r="D4" s="858"/>
      <c r="E4" s="859" t="s">
        <v>822</v>
      </c>
      <c r="F4" s="860"/>
      <c r="G4" s="860"/>
      <c r="H4" s="860"/>
      <c r="I4" s="860"/>
      <c r="J4" s="841"/>
      <c r="K4" s="810"/>
      <c r="L4" s="810"/>
      <c r="M4" s="6"/>
      <c r="N4" s="6"/>
    </row>
    <row r="5" spans="1:14" ht="15" customHeight="1" thickBot="1">
      <c r="A5" s="878"/>
      <c r="B5" s="879"/>
      <c r="C5" s="879"/>
      <c r="D5" s="879"/>
      <c r="E5" s="845" t="s">
        <v>934</v>
      </c>
      <c r="F5" s="845"/>
      <c r="G5" s="845"/>
      <c r="H5" s="845"/>
      <c r="I5" s="845"/>
      <c r="J5" s="841"/>
      <c r="K5" s="669" t="s">
        <v>681</v>
      </c>
      <c r="L5" s="670"/>
      <c r="M5" s="6"/>
      <c r="N5" s="6"/>
    </row>
    <row r="6" spans="1:14" ht="15" customHeight="1">
      <c r="A6" s="879"/>
      <c r="B6" s="879"/>
      <c r="C6" s="879"/>
      <c r="D6" s="879"/>
      <c r="E6" s="866" t="s">
        <v>717</v>
      </c>
      <c r="F6" s="867"/>
      <c r="G6" s="867"/>
      <c r="H6" s="867"/>
      <c r="I6" s="868"/>
      <c r="J6" s="841"/>
      <c r="K6" s="671"/>
      <c r="L6" s="671"/>
      <c r="M6" s="6"/>
      <c r="N6" s="6"/>
    </row>
    <row r="7" spans="1:14" ht="15" customHeight="1">
      <c r="A7" s="879"/>
      <c r="B7" s="879"/>
      <c r="C7" s="879"/>
      <c r="D7" s="879"/>
      <c r="E7" s="869"/>
      <c r="F7" s="870"/>
      <c r="G7" s="870"/>
      <c r="H7" s="870"/>
      <c r="I7" s="871"/>
      <c r="J7" s="841"/>
      <c r="K7" s="861" t="str">
        <f>+'R1'!K6:L6</f>
        <v> </v>
      </c>
      <c r="L7" s="862"/>
      <c r="M7" s="24"/>
      <c r="N7" s="24"/>
    </row>
    <row r="8" spans="1:14" ht="15" customHeight="1">
      <c r="A8" s="879"/>
      <c r="B8" s="879"/>
      <c r="C8" s="879"/>
      <c r="D8" s="879"/>
      <c r="E8" s="872">
        <f>+'R1'!E7</f>
      </c>
      <c r="F8" s="873"/>
      <c r="G8" s="873"/>
      <c r="H8" s="873"/>
      <c r="I8" s="874"/>
      <c r="J8" s="841"/>
      <c r="K8" s="861">
        <f>+'R1'!K7:L7</f>
      </c>
      <c r="L8" s="862"/>
      <c r="M8" s="24"/>
      <c r="N8" s="24"/>
    </row>
    <row r="9" spans="1:14" ht="15" customHeight="1" thickBot="1">
      <c r="A9" s="880"/>
      <c r="B9" s="880"/>
      <c r="C9" s="880"/>
      <c r="D9" s="880"/>
      <c r="E9" s="875"/>
      <c r="F9" s="876"/>
      <c r="G9" s="876"/>
      <c r="H9" s="876"/>
      <c r="I9" s="877"/>
      <c r="J9" s="841"/>
      <c r="K9" s="861">
        <f>+'R1'!K8:L8</f>
      </c>
      <c r="L9" s="862"/>
      <c r="M9" s="6"/>
      <c r="N9" s="6"/>
    </row>
    <row r="10" spans="1:12" ht="15.75" customHeight="1" thickBot="1">
      <c r="A10" s="880"/>
      <c r="B10" s="880"/>
      <c r="C10" s="880"/>
      <c r="D10" s="880"/>
      <c r="E10" s="853"/>
      <c r="F10" s="853"/>
      <c r="G10" s="853"/>
      <c r="H10" s="853"/>
      <c r="I10" s="853"/>
      <c r="J10" s="841"/>
      <c r="K10" s="842"/>
      <c r="L10" s="842"/>
    </row>
    <row r="11" spans="1:12" ht="15.75" customHeight="1">
      <c r="A11" s="843"/>
      <c r="B11" s="714"/>
      <c r="C11" s="715"/>
      <c r="D11" s="881" t="s">
        <v>823</v>
      </c>
      <c r="E11" s="714"/>
      <c r="F11" s="714"/>
      <c r="G11" s="714"/>
      <c r="H11" s="714"/>
      <c r="I11" s="715"/>
      <c r="J11" s="401" t="s">
        <v>691</v>
      </c>
      <c r="K11" s="418" t="s">
        <v>765</v>
      </c>
      <c r="L11" s="416" t="s">
        <v>824</v>
      </c>
    </row>
    <row r="12" spans="1:12" ht="13.5" customHeight="1">
      <c r="A12" s="847" t="s">
        <v>2</v>
      </c>
      <c r="B12" s="848"/>
      <c r="C12" s="849"/>
      <c r="D12" s="882" t="s">
        <v>133</v>
      </c>
      <c r="E12" s="749"/>
      <c r="F12" s="749"/>
      <c r="G12" s="749"/>
      <c r="H12" s="749"/>
      <c r="I12" s="750"/>
      <c r="J12" s="402"/>
      <c r="K12" s="419" t="s">
        <v>686</v>
      </c>
      <c r="L12" s="417" t="s">
        <v>686</v>
      </c>
    </row>
    <row r="13" spans="1:12" ht="13.5" customHeight="1" thickBot="1">
      <c r="A13" s="850"/>
      <c r="B13" s="851"/>
      <c r="C13" s="852"/>
      <c r="D13" s="883"/>
      <c r="E13" s="752"/>
      <c r="F13" s="752"/>
      <c r="G13" s="752"/>
      <c r="H13" s="752"/>
      <c r="I13" s="753"/>
      <c r="J13" s="403" t="s">
        <v>12</v>
      </c>
      <c r="K13" s="128">
        <v>1</v>
      </c>
      <c r="L13" s="129">
        <v>2</v>
      </c>
    </row>
    <row r="14" spans="1:12" ht="15.75" customHeight="1">
      <c r="A14" s="863" t="s">
        <v>3</v>
      </c>
      <c r="B14" s="864"/>
      <c r="C14" s="865"/>
      <c r="D14" s="854" t="s">
        <v>935</v>
      </c>
      <c r="E14" s="855"/>
      <c r="F14" s="855"/>
      <c r="G14" s="855"/>
      <c r="H14" s="855"/>
      <c r="I14" s="856"/>
      <c r="J14" s="404" t="s">
        <v>11</v>
      </c>
      <c r="K14" s="396">
        <f>+UCETNI_DATA!N246+UCETNI_DATA!N247</f>
        <v>0</v>
      </c>
      <c r="L14" s="397">
        <v>0</v>
      </c>
    </row>
    <row r="15" spans="1:12" ht="15.75" customHeight="1">
      <c r="A15" s="800" t="s">
        <v>4</v>
      </c>
      <c r="B15" s="801"/>
      <c r="C15" s="802"/>
      <c r="D15" s="807" t="s">
        <v>827</v>
      </c>
      <c r="E15" s="838"/>
      <c r="F15" s="838"/>
      <c r="G15" s="838"/>
      <c r="H15" s="838"/>
      <c r="I15" s="839"/>
      <c r="J15" s="405" t="s">
        <v>134</v>
      </c>
      <c r="K15" s="394">
        <f>+UCETNI_DATA!N248</f>
        <v>0</v>
      </c>
      <c r="L15" s="395">
        <v>0</v>
      </c>
    </row>
    <row r="16" spans="1:12" ht="15.75" customHeight="1">
      <c r="A16" s="131" t="s">
        <v>0</v>
      </c>
      <c r="B16" s="803"/>
      <c r="C16" s="804"/>
      <c r="D16" s="814" t="s">
        <v>832</v>
      </c>
      <c r="E16" s="794"/>
      <c r="F16" s="794"/>
      <c r="G16" s="794"/>
      <c r="H16" s="794"/>
      <c r="I16" s="795"/>
      <c r="J16" s="405" t="s">
        <v>135</v>
      </c>
      <c r="K16" s="398">
        <f>+K17+K18+K19</f>
        <v>0</v>
      </c>
      <c r="L16" s="399">
        <f>+L17+L18+L19</f>
        <v>0</v>
      </c>
    </row>
    <row r="17" spans="1:12" ht="15.75" customHeight="1">
      <c r="A17" s="800" t="s">
        <v>663</v>
      </c>
      <c r="B17" s="801"/>
      <c r="C17" s="802"/>
      <c r="D17" s="793" t="s">
        <v>848</v>
      </c>
      <c r="E17" s="805"/>
      <c r="F17" s="805"/>
      <c r="G17" s="805"/>
      <c r="H17" s="805"/>
      <c r="I17" s="806"/>
      <c r="J17" s="405" t="s">
        <v>136</v>
      </c>
      <c r="K17" s="79">
        <f>+UCETNI_DATA!M185</f>
        <v>0</v>
      </c>
      <c r="L17" s="130">
        <v>0</v>
      </c>
    </row>
    <row r="18" spans="1:12" ht="15.75" customHeight="1">
      <c r="A18" s="126"/>
      <c r="B18" s="127" t="s">
        <v>664</v>
      </c>
      <c r="C18" s="127"/>
      <c r="D18" s="793" t="s">
        <v>831</v>
      </c>
      <c r="E18" s="794"/>
      <c r="F18" s="794"/>
      <c r="G18" s="794"/>
      <c r="H18" s="794"/>
      <c r="I18" s="795"/>
      <c r="J18" s="405" t="s">
        <v>137</v>
      </c>
      <c r="K18" s="79">
        <f>+UCETNI_DATA!M182+UCETNI_DATA!M183+UCETNI_DATA!M184</f>
        <v>0</v>
      </c>
      <c r="L18" s="130">
        <v>0</v>
      </c>
    </row>
    <row r="19" spans="1:12" ht="15.75" customHeight="1">
      <c r="A19" s="126"/>
      <c r="B19" s="127" t="s">
        <v>665</v>
      </c>
      <c r="C19" s="127"/>
      <c r="D19" s="793" t="s">
        <v>830</v>
      </c>
      <c r="E19" s="794"/>
      <c r="F19" s="794"/>
      <c r="G19" s="794"/>
      <c r="H19" s="794"/>
      <c r="I19" s="795"/>
      <c r="J19" s="405" t="s">
        <v>138</v>
      </c>
      <c r="K19" s="79">
        <f>+SUM(UCETNI_DATA!M186:M189)</f>
        <v>0</v>
      </c>
      <c r="L19" s="130">
        <v>0</v>
      </c>
    </row>
    <row r="20" spans="1:12" ht="15.75" customHeight="1">
      <c r="A20" s="131" t="s">
        <v>1</v>
      </c>
      <c r="B20" s="803"/>
      <c r="C20" s="804"/>
      <c r="D20" s="817" t="s">
        <v>829</v>
      </c>
      <c r="E20" s="818"/>
      <c r="F20" s="818"/>
      <c r="G20" s="818"/>
      <c r="H20" s="818"/>
      <c r="I20" s="819"/>
      <c r="J20" s="405" t="s">
        <v>139</v>
      </c>
      <c r="K20" s="394">
        <f>+SUM(UCETNI_DATA!M230:M233)</f>
        <v>0</v>
      </c>
      <c r="L20" s="395">
        <v>0</v>
      </c>
    </row>
    <row r="21" spans="1:12" ht="15.75" customHeight="1">
      <c r="A21" s="33" t="s">
        <v>39</v>
      </c>
      <c r="B21" s="836"/>
      <c r="C21" s="837"/>
      <c r="D21" s="817" t="s">
        <v>828</v>
      </c>
      <c r="E21" s="818"/>
      <c r="F21" s="818"/>
      <c r="G21" s="818"/>
      <c r="H21" s="818"/>
      <c r="I21" s="819"/>
      <c r="J21" s="405" t="s">
        <v>140</v>
      </c>
      <c r="K21" s="394">
        <f>+SUM(UCETNI_DATA!M234:M237)</f>
        <v>0</v>
      </c>
      <c r="L21" s="395">
        <v>0</v>
      </c>
    </row>
    <row r="22" spans="1:12" ht="15.75" customHeight="1">
      <c r="A22" s="131" t="s">
        <v>40</v>
      </c>
      <c r="B22" s="803"/>
      <c r="C22" s="804"/>
      <c r="D22" s="814" t="s">
        <v>833</v>
      </c>
      <c r="E22" s="815"/>
      <c r="F22" s="815"/>
      <c r="G22" s="815"/>
      <c r="H22" s="815"/>
      <c r="I22" s="816"/>
      <c r="J22" s="405" t="s">
        <v>141</v>
      </c>
      <c r="K22" s="375">
        <f>K23+K24</f>
        <v>0</v>
      </c>
      <c r="L22" s="376">
        <f>L23+L24</f>
        <v>0</v>
      </c>
    </row>
    <row r="23" spans="1:12" ht="15.75" customHeight="1">
      <c r="A23" s="126"/>
      <c r="B23" s="127" t="s">
        <v>663</v>
      </c>
      <c r="C23" s="127"/>
      <c r="D23" s="793" t="s">
        <v>834</v>
      </c>
      <c r="E23" s="794"/>
      <c r="F23" s="794"/>
      <c r="G23" s="794"/>
      <c r="H23" s="794"/>
      <c r="I23" s="795"/>
      <c r="J23" s="405" t="s">
        <v>142</v>
      </c>
      <c r="K23" s="79">
        <f>+UCETNI_DATA!M190+UCETNI_DATA!M191+UCETNI_DATA!M192</f>
        <v>0</v>
      </c>
      <c r="L23" s="130">
        <v>0</v>
      </c>
    </row>
    <row r="24" spans="1:12" ht="27.75" customHeight="1">
      <c r="A24" s="126"/>
      <c r="B24" s="400" t="s">
        <v>664</v>
      </c>
      <c r="C24" s="127"/>
      <c r="D24" s="811" t="s">
        <v>835</v>
      </c>
      <c r="E24" s="812"/>
      <c r="F24" s="812"/>
      <c r="G24" s="812"/>
      <c r="H24" s="812"/>
      <c r="I24" s="813"/>
      <c r="J24" s="405" t="s">
        <v>143</v>
      </c>
      <c r="K24" s="82">
        <f>K25+K26</f>
        <v>0</v>
      </c>
      <c r="L24" s="83">
        <f>L25+L26</f>
        <v>0</v>
      </c>
    </row>
    <row r="25" spans="1:12" ht="15.75" customHeight="1">
      <c r="A25" s="126"/>
      <c r="B25" s="400" t="s">
        <v>664</v>
      </c>
      <c r="C25" s="127">
        <v>1</v>
      </c>
      <c r="D25" s="793" t="s">
        <v>837</v>
      </c>
      <c r="E25" s="794"/>
      <c r="F25" s="794"/>
      <c r="G25" s="794"/>
      <c r="H25" s="794"/>
      <c r="I25" s="795"/>
      <c r="J25" s="405" t="s">
        <v>144</v>
      </c>
      <c r="K25" s="79">
        <f>+UCETNI_DATA!M193</f>
        <v>0</v>
      </c>
      <c r="L25" s="130">
        <v>0</v>
      </c>
    </row>
    <row r="26" spans="1:12" ht="15.75" customHeight="1">
      <c r="A26" s="134"/>
      <c r="B26" s="392" t="s">
        <v>664</v>
      </c>
      <c r="C26" s="133">
        <v>2</v>
      </c>
      <c r="D26" s="793" t="s">
        <v>836</v>
      </c>
      <c r="E26" s="794"/>
      <c r="F26" s="794"/>
      <c r="G26" s="794"/>
      <c r="H26" s="794"/>
      <c r="I26" s="795"/>
      <c r="J26" s="405" t="s">
        <v>145</v>
      </c>
      <c r="K26" s="79">
        <f>+SUM(UCETNI_DATA!M194:M197)</f>
        <v>0</v>
      </c>
      <c r="L26" s="130">
        <v>0</v>
      </c>
    </row>
    <row r="27" spans="1:12" ht="15.75" customHeight="1">
      <c r="A27" s="131" t="s">
        <v>123</v>
      </c>
      <c r="B27" s="803"/>
      <c r="C27" s="804"/>
      <c r="D27" s="814" t="s">
        <v>961</v>
      </c>
      <c r="E27" s="815"/>
      <c r="F27" s="815"/>
      <c r="G27" s="815"/>
      <c r="H27" s="815"/>
      <c r="I27" s="816"/>
      <c r="J27" s="405" t="s">
        <v>146</v>
      </c>
      <c r="K27" s="375">
        <f>+K28+K31+K32</f>
        <v>0</v>
      </c>
      <c r="L27" s="376">
        <f>+L28+L31+L32</f>
        <v>0</v>
      </c>
    </row>
    <row r="28" spans="1:12" ht="15.75" customHeight="1">
      <c r="A28" s="126"/>
      <c r="B28" s="127" t="s">
        <v>663</v>
      </c>
      <c r="C28" s="135"/>
      <c r="D28" s="793" t="s">
        <v>958</v>
      </c>
      <c r="E28" s="805"/>
      <c r="F28" s="805"/>
      <c r="G28" s="805"/>
      <c r="H28" s="805"/>
      <c r="I28" s="806"/>
      <c r="J28" s="405" t="s">
        <v>147</v>
      </c>
      <c r="K28" s="82">
        <f>K29+K30</f>
        <v>0</v>
      </c>
      <c r="L28" s="83">
        <f>L29+L30</f>
        <v>0</v>
      </c>
    </row>
    <row r="29" spans="1:12" ht="15.75" customHeight="1">
      <c r="A29" s="126"/>
      <c r="B29" s="127" t="s">
        <v>663</v>
      </c>
      <c r="C29" s="135">
        <v>1</v>
      </c>
      <c r="D29" s="793" t="s">
        <v>960</v>
      </c>
      <c r="E29" s="805"/>
      <c r="F29" s="805"/>
      <c r="G29" s="805"/>
      <c r="H29" s="805"/>
      <c r="I29" s="806"/>
      <c r="J29" s="405" t="s">
        <v>148</v>
      </c>
      <c r="K29" s="79">
        <f>+UCETNI_DATA!M210+UCETNI_DATA!M214</f>
        <v>0</v>
      </c>
      <c r="L29" s="130">
        <v>0</v>
      </c>
    </row>
    <row r="30" spans="1:12" ht="15.75" customHeight="1">
      <c r="A30" s="126"/>
      <c r="B30" s="127" t="s">
        <v>663</v>
      </c>
      <c r="C30" s="135">
        <v>2</v>
      </c>
      <c r="D30" s="793" t="s">
        <v>959</v>
      </c>
      <c r="E30" s="805"/>
      <c r="F30" s="805"/>
      <c r="G30" s="805"/>
      <c r="H30" s="805"/>
      <c r="I30" s="806"/>
      <c r="J30" s="405" t="s">
        <v>149</v>
      </c>
      <c r="K30" s="79">
        <f>+UCETNI_DATA!M216</f>
        <v>0</v>
      </c>
      <c r="L30" s="130">
        <v>0</v>
      </c>
    </row>
    <row r="31" spans="1:12" ht="15.75" customHeight="1">
      <c r="A31" s="126"/>
      <c r="B31" s="127" t="s">
        <v>664</v>
      </c>
      <c r="C31" s="135"/>
      <c r="D31" s="793" t="s">
        <v>956</v>
      </c>
      <c r="E31" s="805"/>
      <c r="F31" s="805"/>
      <c r="G31" s="805"/>
      <c r="H31" s="805"/>
      <c r="I31" s="806"/>
      <c r="J31" s="405" t="s">
        <v>668</v>
      </c>
      <c r="K31" s="79">
        <f>+UCETNI_DATA!M217</f>
        <v>0</v>
      </c>
      <c r="L31" s="130">
        <v>0</v>
      </c>
    </row>
    <row r="32" spans="1:12" ht="15.75" customHeight="1">
      <c r="A32" s="134"/>
      <c r="B32" s="133" t="s">
        <v>665</v>
      </c>
      <c r="C32" s="136"/>
      <c r="D32" s="793" t="s">
        <v>957</v>
      </c>
      <c r="E32" s="805"/>
      <c r="F32" s="805"/>
      <c r="G32" s="805"/>
      <c r="H32" s="805"/>
      <c r="I32" s="806"/>
      <c r="J32" s="405">
        <v>19</v>
      </c>
      <c r="K32" s="79">
        <f>+UCETNI_DATA!M218+UCETNI_DATA!M215</f>
        <v>0</v>
      </c>
      <c r="L32" s="130">
        <v>0</v>
      </c>
    </row>
    <row r="33" spans="1:12" ht="15.75" customHeight="1">
      <c r="A33" s="800" t="s">
        <v>5</v>
      </c>
      <c r="B33" s="801"/>
      <c r="C33" s="802"/>
      <c r="D33" s="807" t="s">
        <v>838</v>
      </c>
      <c r="E33" s="808"/>
      <c r="F33" s="808"/>
      <c r="G33" s="808"/>
      <c r="H33" s="808"/>
      <c r="I33" s="809"/>
      <c r="J33" s="405">
        <v>20</v>
      </c>
      <c r="K33" s="398">
        <f>+K34+K35+K36</f>
        <v>0</v>
      </c>
      <c r="L33" s="399">
        <f>+L34+L35+L36</f>
        <v>0</v>
      </c>
    </row>
    <row r="34" spans="1:12" ht="15.75" customHeight="1">
      <c r="A34" s="126"/>
      <c r="B34" s="127" t="s">
        <v>5</v>
      </c>
      <c r="C34" s="135">
        <v>1</v>
      </c>
      <c r="D34" s="790" t="s">
        <v>839</v>
      </c>
      <c r="E34" s="791"/>
      <c r="F34" s="791"/>
      <c r="G34" s="791"/>
      <c r="H34" s="791"/>
      <c r="I34" s="792"/>
      <c r="J34" s="405">
        <v>21</v>
      </c>
      <c r="K34" s="79">
        <f>+UCETNI_DATA!N249</f>
        <v>0</v>
      </c>
      <c r="L34" s="130">
        <v>0</v>
      </c>
    </row>
    <row r="35" spans="1:12" ht="15.75" customHeight="1">
      <c r="A35" s="126"/>
      <c r="B35" s="393"/>
      <c r="C35" s="135">
        <v>2</v>
      </c>
      <c r="D35" s="790" t="s">
        <v>840</v>
      </c>
      <c r="E35" s="791"/>
      <c r="F35" s="791"/>
      <c r="G35" s="791"/>
      <c r="H35" s="791"/>
      <c r="I35" s="792"/>
      <c r="J35" s="405" t="s">
        <v>669</v>
      </c>
      <c r="K35" s="79">
        <f>+UCETNI_DATA!N250</f>
        <v>0</v>
      </c>
      <c r="L35" s="130">
        <v>0</v>
      </c>
    </row>
    <row r="36" spans="1:12" ht="15.75" customHeight="1">
      <c r="A36" s="134"/>
      <c r="B36" s="132"/>
      <c r="C36" s="136">
        <v>3</v>
      </c>
      <c r="D36" s="790" t="s">
        <v>841</v>
      </c>
      <c r="E36" s="791"/>
      <c r="F36" s="791"/>
      <c r="G36" s="791"/>
      <c r="H36" s="791"/>
      <c r="I36" s="792"/>
      <c r="J36" s="405" t="s">
        <v>670</v>
      </c>
      <c r="K36" s="79">
        <f>+SUM(UCETNI_DATA!N251:N254)</f>
        <v>0</v>
      </c>
      <c r="L36" s="130">
        <v>0</v>
      </c>
    </row>
    <row r="37" spans="1:12" ht="15.75" customHeight="1">
      <c r="A37" s="131" t="s">
        <v>124</v>
      </c>
      <c r="B37" s="803"/>
      <c r="C37" s="804"/>
      <c r="D37" s="814" t="s">
        <v>842</v>
      </c>
      <c r="E37" s="827"/>
      <c r="F37" s="827"/>
      <c r="G37" s="827"/>
      <c r="H37" s="827"/>
      <c r="I37" s="828"/>
      <c r="J37" s="405" t="s">
        <v>671</v>
      </c>
      <c r="K37" s="398">
        <f>+SUM(K38:K42)</f>
        <v>0</v>
      </c>
      <c r="L37" s="399">
        <f>+SUM(L38:L42)</f>
        <v>0</v>
      </c>
    </row>
    <row r="38" spans="1:12" ht="15.75" customHeight="1">
      <c r="A38" s="126"/>
      <c r="B38" s="127" t="s">
        <v>663</v>
      </c>
      <c r="C38" s="135"/>
      <c r="D38" s="793" t="s">
        <v>843</v>
      </c>
      <c r="E38" s="798"/>
      <c r="F38" s="798"/>
      <c r="G38" s="798"/>
      <c r="H38" s="798"/>
      <c r="I38" s="799"/>
      <c r="J38" s="406" t="s">
        <v>672</v>
      </c>
      <c r="K38" s="79">
        <f>+UCETNI_DATA!M201</f>
        <v>0</v>
      </c>
      <c r="L38" s="130">
        <v>0</v>
      </c>
    </row>
    <row r="39" spans="1:12" ht="15.75" customHeight="1">
      <c r="A39" s="126"/>
      <c r="B39" s="127" t="s">
        <v>664</v>
      </c>
      <c r="C39" s="135"/>
      <c r="D39" s="793" t="s">
        <v>844</v>
      </c>
      <c r="E39" s="798"/>
      <c r="F39" s="798"/>
      <c r="G39" s="798"/>
      <c r="H39" s="798"/>
      <c r="I39" s="799"/>
      <c r="J39" s="406" t="s">
        <v>673</v>
      </c>
      <c r="K39" s="79">
        <f>+UCETNI_DATA!M202</f>
        <v>0</v>
      </c>
      <c r="L39" s="130">
        <v>0</v>
      </c>
    </row>
    <row r="40" spans="1:12" ht="15.75" customHeight="1">
      <c r="A40" s="126"/>
      <c r="B40" s="127" t="s">
        <v>665</v>
      </c>
      <c r="C40" s="135"/>
      <c r="D40" s="793" t="s">
        <v>845</v>
      </c>
      <c r="E40" s="794"/>
      <c r="F40" s="794"/>
      <c r="G40" s="794"/>
      <c r="H40" s="794"/>
      <c r="I40" s="795"/>
      <c r="J40" s="406" t="s">
        <v>674</v>
      </c>
      <c r="K40" s="79">
        <f>+SUM(UCETNI_DATA!M198:M200)</f>
        <v>0</v>
      </c>
      <c r="L40" s="130">
        <v>0</v>
      </c>
    </row>
    <row r="41" spans="1:12" ht="15.75" customHeight="1">
      <c r="A41" s="126"/>
      <c r="B41" s="127" t="s">
        <v>666</v>
      </c>
      <c r="C41" s="135"/>
      <c r="D41" s="793" t="s">
        <v>846</v>
      </c>
      <c r="E41" s="796"/>
      <c r="F41" s="796"/>
      <c r="G41" s="796"/>
      <c r="H41" s="796"/>
      <c r="I41" s="797"/>
      <c r="J41" s="406" t="s">
        <v>675</v>
      </c>
      <c r="K41" s="79">
        <f>+SUM(UCETNI_DATA!M211:M213)</f>
        <v>0</v>
      </c>
      <c r="L41" s="130">
        <v>0</v>
      </c>
    </row>
    <row r="42" spans="1:12" ht="15.75" customHeight="1">
      <c r="A42" s="126"/>
      <c r="B42" s="127" t="s">
        <v>667</v>
      </c>
      <c r="C42" s="135"/>
      <c r="D42" s="793" t="s">
        <v>847</v>
      </c>
      <c r="E42" s="798"/>
      <c r="F42" s="798"/>
      <c r="G42" s="798"/>
      <c r="H42" s="798"/>
      <c r="I42" s="799"/>
      <c r="J42" s="406" t="s">
        <v>676</v>
      </c>
      <c r="K42" s="79">
        <f>+SUM(UCETNI_DATA!M203:M209)</f>
        <v>0</v>
      </c>
      <c r="L42" s="130">
        <v>0</v>
      </c>
    </row>
    <row r="43" spans="1:12" ht="15.75" customHeight="1">
      <c r="A43" s="830" t="s">
        <v>128</v>
      </c>
      <c r="B43" s="831"/>
      <c r="C43" s="832"/>
      <c r="D43" s="824" t="s">
        <v>825</v>
      </c>
      <c r="E43" s="825"/>
      <c r="F43" s="825"/>
      <c r="G43" s="825"/>
      <c r="H43" s="825"/>
      <c r="I43" s="826"/>
      <c r="J43" s="406">
        <v>30</v>
      </c>
      <c r="K43" s="739">
        <f>IF(AND(+'V2'!G31&lt;400,+'R1'!I14&lt;800),+K14+K15-K16-K20-K21-K22-K27+K33-K37,T("LIMIT"))</f>
        <v>0</v>
      </c>
      <c r="L43" s="728">
        <f>IF(AND(+'V2'!H31&lt;400,+'R1'!J14&lt;800),+L14+L15-L16-L20-L21-L22-L27+L33-L37,T("LIMIT"))</f>
        <v>0</v>
      </c>
    </row>
    <row r="44" spans="1:12" ht="15.75" customHeight="1" thickBot="1">
      <c r="A44" s="833"/>
      <c r="B44" s="834"/>
      <c r="C44" s="835"/>
      <c r="D44" s="821" t="s">
        <v>826</v>
      </c>
      <c r="E44" s="822"/>
      <c r="F44" s="822"/>
      <c r="G44" s="822"/>
      <c r="H44" s="822"/>
      <c r="I44" s="823"/>
      <c r="J44" s="407"/>
      <c r="K44" s="829"/>
      <c r="L44" s="820"/>
    </row>
    <row r="45" spans="1:12" ht="15.75" customHeight="1">
      <c r="A45" s="596" t="str">
        <f>+'R4'!A27:H27</f>
        <v>Formulář zpracovala ASPEKT HM, daňová, účetní a auditorská kancelář, www.danovapriznani.cz, business.center.cz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</row>
    <row r="46" spans="1:12" ht="15.75" customHeight="1">
      <c r="A46" s="618">
        <f>1+'R4'!A28:H28</f>
        <v>6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34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34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34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34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34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34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34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34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34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34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34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34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34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34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34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34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34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34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34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34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34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34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34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34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34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34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34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34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34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34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34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34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34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34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34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34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34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34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34"/>
      <c r="K85" s="6"/>
      <c r="L85" s="6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34"/>
      <c r="K86" s="6"/>
      <c r="L86" s="6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34"/>
      <c r="K87" s="6"/>
      <c r="L87" s="6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34"/>
      <c r="K88" s="6"/>
      <c r="L88" s="6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34"/>
      <c r="K89" s="6"/>
      <c r="L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34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34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34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34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34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34"/>
      <c r="K95" s="6"/>
      <c r="L95" s="6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34"/>
      <c r="K96" s="6"/>
      <c r="L96" s="6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34"/>
      <c r="K97" s="6"/>
      <c r="L97" s="6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34"/>
      <c r="K98" s="6"/>
      <c r="L98" s="6"/>
    </row>
    <row r="99" spans="1:12" ht="12.75">
      <c r="A99" s="6"/>
      <c r="B99" s="6"/>
      <c r="C99" s="6"/>
      <c r="D99" s="6"/>
      <c r="E99" s="6"/>
      <c r="F99" s="6"/>
      <c r="G99" s="6"/>
      <c r="H99" s="6"/>
      <c r="I99" s="6"/>
      <c r="J99" s="34"/>
      <c r="K99" s="6"/>
      <c r="L99" s="6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34"/>
      <c r="K100" s="6"/>
      <c r="L100" s="6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34"/>
      <c r="K101" s="6"/>
      <c r="L101" s="6"/>
    </row>
    <row r="102" spans="1:12" ht="12.75">
      <c r="A102" s="6"/>
      <c r="B102" s="6"/>
      <c r="C102" s="6"/>
      <c r="D102" s="6"/>
      <c r="E102" s="6"/>
      <c r="F102" s="6"/>
      <c r="G102" s="6"/>
      <c r="H102" s="6"/>
      <c r="I102" s="6"/>
      <c r="J102" s="34"/>
      <c r="K102" s="6"/>
      <c r="L102" s="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34"/>
      <c r="K103" s="6"/>
      <c r="L103" s="6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34"/>
      <c r="K104" s="6"/>
      <c r="L104" s="6"/>
    </row>
    <row r="105" spans="1:12" ht="12.75">
      <c r="A105" s="6"/>
      <c r="B105" s="6"/>
      <c r="C105" s="6"/>
      <c r="D105" s="6"/>
      <c r="E105" s="6"/>
      <c r="F105" s="6"/>
      <c r="G105" s="6"/>
      <c r="H105" s="6"/>
      <c r="I105" s="6"/>
      <c r="J105" s="34"/>
      <c r="K105" s="6"/>
      <c r="L105" s="6"/>
    </row>
    <row r="106" spans="1:12" ht="12.75">
      <c r="A106" s="6"/>
      <c r="B106" s="6"/>
      <c r="C106" s="6"/>
      <c r="D106" s="6"/>
      <c r="E106" s="6"/>
      <c r="F106" s="6"/>
      <c r="G106" s="6"/>
      <c r="H106" s="6"/>
      <c r="I106" s="6"/>
      <c r="J106" s="34"/>
      <c r="K106" s="6"/>
      <c r="L106" s="6"/>
    </row>
    <row r="107" spans="1:12" ht="12.75">
      <c r="A107" s="6"/>
      <c r="B107" s="6"/>
      <c r="C107" s="6"/>
      <c r="D107" s="6"/>
      <c r="E107" s="6"/>
      <c r="F107" s="6"/>
      <c r="G107" s="6"/>
      <c r="H107" s="6"/>
      <c r="I107" s="6"/>
      <c r="J107" s="34"/>
      <c r="K107" s="6"/>
      <c r="L107" s="6"/>
    </row>
    <row r="108" spans="1:12" ht="12.75">
      <c r="A108" s="6"/>
      <c r="B108" s="6"/>
      <c r="C108" s="6"/>
      <c r="D108" s="6"/>
      <c r="E108" s="6"/>
      <c r="F108" s="6"/>
      <c r="G108" s="6"/>
      <c r="H108" s="6"/>
      <c r="I108" s="6"/>
      <c r="J108" s="34"/>
      <c r="K108" s="6"/>
      <c r="L108" s="6"/>
    </row>
    <row r="109" spans="1:12" ht="12.75">
      <c r="A109" s="6"/>
      <c r="B109" s="6"/>
      <c r="C109" s="6"/>
      <c r="D109" s="6"/>
      <c r="E109" s="6"/>
      <c r="F109" s="6"/>
      <c r="G109" s="6"/>
      <c r="H109" s="6"/>
      <c r="I109" s="6"/>
      <c r="J109" s="34"/>
      <c r="K109" s="6"/>
      <c r="L109" s="6"/>
    </row>
    <row r="110" spans="1:12" ht="12.75">
      <c r="A110" s="6"/>
      <c r="B110" s="6"/>
      <c r="C110" s="6"/>
      <c r="D110" s="6"/>
      <c r="E110" s="6"/>
      <c r="F110" s="6"/>
      <c r="G110" s="6"/>
      <c r="H110" s="6"/>
      <c r="I110" s="6"/>
      <c r="J110" s="34"/>
      <c r="K110" s="6"/>
      <c r="L110" s="6"/>
    </row>
    <row r="111" spans="1:12" ht="12.75">
      <c r="A111" s="6"/>
      <c r="B111" s="6"/>
      <c r="C111" s="6"/>
      <c r="D111" s="6"/>
      <c r="E111" s="6"/>
      <c r="F111" s="6"/>
      <c r="G111" s="6"/>
      <c r="H111" s="6"/>
      <c r="I111" s="6"/>
      <c r="J111" s="34"/>
      <c r="K111" s="6"/>
      <c r="L111" s="6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34"/>
      <c r="K112" s="6"/>
      <c r="L112" s="6"/>
    </row>
    <row r="113" spans="1:12" ht="12.75">
      <c r="A113" s="6"/>
      <c r="B113" s="6"/>
      <c r="C113" s="6"/>
      <c r="D113" s="6"/>
      <c r="E113" s="6"/>
      <c r="F113" s="6"/>
      <c r="G113" s="6"/>
      <c r="H113" s="6"/>
      <c r="I113" s="6"/>
      <c r="J113" s="34"/>
      <c r="K113" s="6"/>
      <c r="L113" s="6"/>
    </row>
    <row r="114" spans="1:12" ht="12.75">
      <c r="A114" s="6"/>
      <c r="B114" s="6"/>
      <c r="C114" s="6"/>
      <c r="D114" s="6"/>
      <c r="E114" s="6"/>
      <c r="F114" s="6"/>
      <c r="G114" s="6"/>
      <c r="H114" s="6"/>
      <c r="I114" s="6"/>
      <c r="J114" s="34"/>
      <c r="K114" s="6"/>
      <c r="L114" s="6"/>
    </row>
    <row r="115" spans="1:12" ht="12.75">
      <c r="A115" s="6"/>
      <c r="B115" s="6"/>
      <c r="C115" s="6"/>
      <c r="D115" s="6"/>
      <c r="E115" s="6"/>
      <c r="F115" s="6"/>
      <c r="G115" s="6"/>
      <c r="H115" s="6"/>
      <c r="I115" s="6"/>
      <c r="J115" s="34"/>
      <c r="K115" s="6"/>
      <c r="L115" s="6"/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34"/>
      <c r="K116" s="6"/>
      <c r="L116" s="6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34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34"/>
      <c r="K118" s="6"/>
      <c r="L118" s="6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34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34"/>
      <c r="K120" s="6"/>
      <c r="L120" s="6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34"/>
      <c r="K121" s="6"/>
      <c r="L121" s="6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34"/>
      <c r="K122" s="6"/>
      <c r="L122" s="6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34"/>
      <c r="K123" s="6"/>
      <c r="L123" s="6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34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34"/>
      <c r="K125" s="6"/>
      <c r="L125" s="6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34"/>
      <c r="K126" s="6"/>
      <c r="L126" s="6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34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34"/>
      <c r="K128" s="6"/>
      <c r="L128" s="6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34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34"/>
      <c r="K130" s="6"/>
      <c r="L130" s="6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34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34"/>
      <c r="K132" s="6"/>
      <c r="L132" s="6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34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34"/>
      <c r="K134" s="6"/>
      <c r="L134" s="6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34"/>
      <c r="K135" s="6"/>
      <c r="L135" s="6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34"/>
      <c r="K136" s="6"/>
      <c r="L136" s="6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34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34"/>
      <c r="K138" s="6"/>
      <c r="L138" s="6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34"/>
      <c r="K139" s="6"/>
      <c r="L139" s="6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34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34"/>
      <c r="K141" s="6"/>
      <c r="L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34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34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34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34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34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34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34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34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34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34"/>
      <c r="K151" s="6"/>
      <c r="L151" s="6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34"/>
      <c r="K152" s="6"/>
      <c r="L152" s="6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34"/>
      <c r="K153" s="6"/>
      <c r="L153" s="6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34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34"/>
      <c r="K155" s="6"/>
      <c r="L155" s="6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34"/>
      <c r="K156" s="6"/>
      <c r="L156" s="6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34"/>
      <c r="K157" s="6"/>
      <c r="L157" s="6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34"/>
      <c r="K158" s="6"/>
      <c r="L158" s="6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34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34"/>
      <c r="K160" s="6"/>
      <c r="L160" s="6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34"/>
      <c r="K161" s="6"/>
      <c r="L161" s="6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34"/>
      <c r="K162" s="6"/>
      <c r="L162" s="6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34"/>
      <c r="K163" s="6"/>
      <c r="L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34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34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34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34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34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34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34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34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34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34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34"/>
      <c r="K174" s="6"/>
      <c r="L174" s="6"/>
    </row>
    <row r="175" spans="1:12" ht="12.75">
      <c r="A175" s="6"/>
      <c r="B175" s="6"/>
      <c r="C175" s="6"/>
      <c r="D175" s="6"/>
      <c r="E175" s="6"/>
      <c r="F175" s="6"/>
      <c r="G175" s="6"/>
      <c r="H175" s="6"/>
      <c r="I175" s="6"/>
      <c r="J175" s="34"/>
      <c r="K175" s="6"/>
      <c r="L175" s="6"/>
    </row>
    <row r="176" spans="1:12" ht="12.75">
      <c r="A176" s="6"/>
      <c r="B176" s="6"/>
      <c r="C176" s="6"/>
      <c r="D176" s="6"/>
      <c r="E176" s="6"/>
      <c r="F176" s="6"/>
      <c r="G176" s="6"/>
      <c r="H176" s="6"/>
      <c r="I176" s="6"/>
      <c r="J176" s="34"/>
      <c r="K176" s="6"/>
      <c r="L176" s="6"/>
    </row>
    <row r="177" spans="1:12" ht="12.75">
      <c r="A177" s="6"/>
      <c r="B177" s="6"/>
      <c r="C177" s="6"/>
      <c r="D177" s="6"/>
      <c r="E177" s="6"/>
      <c r="F177" s="6"/>
      <c r="G177" s="6"/>
      <c r="H177" s="6"/>
      <c r="I177" s="6"/>
      <c r="J177" s="34"/>
      <c r="K177" s="6"/>
      <c r="L177" s="6"/>
    </row>
    <row r="178" spans="1:12" ht="12.75">
      <c r="A178" s="6"/>
      <c r="B178" s="6"/>
      <c r="C178" s="6"/>
      <c r="D178" s="6"/>
      <c r="E178" s="6"/>
      <c r="F178" s="6"/>
      <c r="G178" s="6"/>
      <c r="H178" s="6"/>
      <c r="I178" s="6"/>
      <c r="J178" s="34"/>
      <c r="K178" s="6"/>
      <c r="L178" s="6"/>
    </row>
    <row r="179" spans="1:12" ht="12.75">
      <c r="A179" s="6"/>
      <c r="B179" s="6"/>
      <c r="C179" s="6"/>
      <c r="D179" s="6"/>
      <c r="E179" s="6"/>
      <c r="F179" s="6"/>
      <c r="G179" s="6"/>
      <c r="H179" s="6"/>
      <c r="I179" s="6"/>
      <c r="J179" s="34"/>
      <c r="K179" s="6"/>
      <c r="L179" s="6"/>
    </row>
    <row r="180" spans="1:12" ht="12.75">
      <c r="A180" s="6"/>
      <c r="B180" s="6"/>
      <c r="C180" s="6"/>
      <c r="D180" s="6"/>
      <c r="E180" s="6"/>
      <c r="F180" s="6"/>
      <c r="G180" s="6"/>
      <c r="H180" s="6"/>
      <c r="I180" s="6"/>
      <c r="J180" s="34"/>
      <c r="K180" s="6"/>
      <c r="L180" s="6"/>
    </row>
    <row r="181" spans="1:12" ht="12.75">
      <c r="A181" s="6"/>
      <c r="B181" s="6"/>
      <c r="C181" s="6"/>
      <c r="D181" s="6"/>
      <c r="E181" s="6"/>
      <c r="F181" s="6"/>
      <c r="G181" s="6"/>
      <c r="H181" s="6"/>
      <c r="I181" s="6"/>
      <c r="J181" s="34"/>
      <c r="K181" s="6"/>
      <c r="L181" s="6"/>
    </row>
    <row r="182" spans="1:12" ht="12.75">
      <c r="A182" s="6"/>
      <c r="B182" s="6"/>
      <c r="C182" s="6"/>
      <c r="D182" s="6"/>
      <c r="E182" s="6"/>
      <c r="F182" s="6"/>
      <c r="G182" s="6"/>
      <c r="H182" s="6"/>
      <c r="I182" s="6"/>
      <c r="J182" s="34"/>
      <c r="K182" s="6"/>
      <c r="L182" s="6"/>
    </row>
    <row r="183" spans="1:12" ht="12.75">
      <c r="A183" s="6"/>
      <c r="B183" s="6"/>
      <c r="C183" s="6"/>
      <c r="D183" s="6"/>
      <c r="E183" s="6"/>
      <c r="F183" s="6"/>
      <c r="G183" s="6"/>
      <c r="H183" s="6"/>
      <c r="I183" s="6"/>
      <c r="J183" s="34"/>
      <c r="K183" s="6"/>
      <c r="L183" s="6"/>
    </row>
    <row r="184" spans="1:12" ht="12.75">
      <c r="A184" s="6"/>
      <c r="B184" s="6"/>
      <c r="C184" s="6"/>
      <c r="D184" s="6"/>
      <c r="E184" s="6"/>
      <c r="F184" s="6"/>
      <c r="G184" s="6"/>
      <c r="H184" s="6"/>
      <c r="I184" s="6"/>
      <c r="J184" s="34"/>
      <c r="K184" s="6"/>
      <c r="L184" s="6"/>
    </row>
    <row r="185" spans="1:12" ht="12.75">
      <c r="A185" s="6"/>
      <c r="B185" s="6"/>
      <c r="C185" s="6"/>
      <c r="D185" s="6"/>
      <c r="E185" s="6"/>
      <c r="F185" s="6"/>
      <c r="G185" s="6"/>
      <c r="H185" s="6"/>
      <c r="I185" s="6"/>
      <c r="J185" s="34"/>
      <c r="K185" s="6"/>
      <c r="L185" s="6"/>
    </row>
    <row r="186" spans="1:12" ht="12.75">
      <c r="A186" s="6"/>
      <c r="B186" s="6"/>
      <c r="C186" s="6"/>
      <c r="D186" s="6"/>
      <c r="E186" s="6"/>
      <c r="F186" s="6"/>
      <c r="G186" s="6"/>
      <c r="H186" s="6"/>
      <c r="I186" s="6"/>
      <c r="J186" s="34"/>
      <c r="K186" s="6"/>
      <c r="L186" s="6"/>
    </row>
    <row r="187" spans="1:12" ht="12.75">
      <c r="A187" s="6"/>
      <c r="B187" s="6"/>
      <c r="C187" s="6"/>
      <c r="D187" s="6"/>
      <c r="E187" s="6"/>
      <c r="F187" s="6"/>
      <c r="G187" s="6"/>
      <c r="H187" s="6"/>
      <c r="I187" s="6"/>
      <c r="J187" s="34"/>
      <c r="K187" s="6"/>
      <c r="L187" s="6"/>
    </row>
    <row r="188" spans="1:12" ht="12.75">
      <c r="A188" s="6"/>
      <c r="B188" s="6"/>
      <c r="C188" s="6"/>
      <c r="D188" s="6"/>
      <c r="E188" s="6"/>
      <c r="F188" s="6"/>
      <c r="G188" s="6"/>
      <c r="H188" s="6"/>
      <c r="I188" s="6"/>
      <c r="J188" s="34"/>
      <c r="K188" s="6"/>
      <c r="L188" s="6"/>
    </row>
    <row r="189" spans="1:12" ht="12.75">
      <c r="A189" s="6"/>
      <c r="B189" s="6"/>
      <c r="C189" s="6"/>
      <c r="D189" s="6"/>
      <c r="E189" s="6"/>
      <c r="F189" s="6"/>
      <c r="G189" s="6"/>
      <c r="H189" s="6"/>
      <c r="I189" s="6"/>
      <c r="J189" s="34"/>
      <c r="K189" s="6"/>
      <c r="L189" s="6"/>
    </row>
    <row r="190" spans="1:12" ht="12.75">
      <c r="A190" s="6"/>
      <c r="B190" s="6"/>
      <c r="C190" s="6"/>
      <c r="D190" s="6"/>
      <c r="E190" s="6"/>
      <c r="F190" s="6"/>
      <c r="G190" s="6"/>
      <c r="H190" s="6"/>
      <c r="I190" s="6"/>
      <c r="J190" s="34"/>
      <c r="K190" s="6"/>
      <c r="L190" s="6"/>
    </row>
    <row r="191" spans="1:12" ht="12.75">
      <c r="A191" s="6"/>
      <c r="B191" s="6"/>
      <c r="C191" s="6"/>
      <c r="D191" s="6"/>
      <c r="E191" s="6"/>
      <c r="F191" s="6"/>
      <c r="G191" s="6"/>
      <c r="H191" s="6"/>
      <c r="I191" s="6"/>
      <c r="J191" s="34"/>
      <c r="K191" s="6"/>
      <c r="L191" s="6"/>
    </row>
    <row r="192" spans="1:12" ht="12.75">
      <c r="A192" s="6"/>
      <c r="B192" s="6"/>
      <c r="C192" s="6"/>
      <c r="D192" s="6"/>
      <c r="E192" s="6"/>
      <c r="F192" s="6"/>
      <c r="G192" s="6"/>
      <c r="H192" s="6"/>
      <c r="I192" s="6"/>
      <c r="J192" s="34"/>
      <c r="K192" s="6"/>
      <c r="L192" s="6"/>
    </row>
    <row r="193" spans="1:12" ht="12.75">
      <c r="A193" s="6"/>
      <c r="B193" s="6"/>
      <c r="C193" s="6"/>
      <c r="D193" s="6"/>
      <c r="E193" s="6"/>
      <c r="F193" s="6"/>
      <c r="G193" s="6"/>
      <c r="H193" s="6"/>
      <c r="I193" s="6"/>
      <c r="J193" s="34"/>
      <c r="K193" s="6"/>
      <c r="L193" s="6"/>
    </row>
    <row r="194" spans="1:12" ht="12.75">
      <c r="A194" s="6"/>
      <c r="B194" s="6"/>
      <c r="C194" s="6"/>
      <c r="D194" s="6"/>
      <c r="E194" s="6"/>
      <c r="F194" s="6"/>
      <c r="G194" s="6"/>
      <c r="H194" s="6"/>
      <c r="I194" s="6"/>
      <c r="J194" s="34"/>
      <c r="K194" s="6"/>
      <c r="L194" s="6"/>
    </row>
    <row r="195" spans="1:12" ht="12.75">
      <c r="A195" s="6"/>
      <c r="B195" s="6"/>
      <c r="C195" s="6"/>
      <c r="D195" s="6"/>
      <c r="E195" s="6"/>
      <c r="F195" s="6"/>
      <c r="G195" s="6"/>
      <c r="H195" s="6"/>
      <c r="I195" s="6"/>
      <c r="J195" s="34"/>
      <c r="K195" s="6"/>
      <c r="L195" s="6"/>
    </row>
    <row r="196" spans="1:12" ht="12.75">
      <c r="A196" s="6"/>
      <c r="B196" s="6"/>
      <c r="C196" s="6"/>
      <c r="D196" s="6"/>
      <c r="E196" s="6"/>
      <c r="F196" s="6"/>
      <c r="G196" s="6"/>
      <c r="H196" s="6"/>
      <c r="I196" s="6"/>
      <c r="J196" s="34"/>
      <c r="K196" s="6"/>
      <c r="L196" s="6"/>
    </row>
    <row r="197" spans="1:12" ht="12.75">
      <c r="A197" s="6"/>
      <c r="B197" s="6"/>
      <c r="C197" s="6"/>
      <c r="D197" s="6"/>
      <c r="E197" s="6"/>
      <c r="F197" s="6"/>
      <c r="G197" s="6"/>
      <c r="H197" s="6"/>
      <c r="I197" s="6"/>
      <c r="J197" s="34"/>
      <c r="K197" s="6"/>
      <c r="L197" s="6"/>
    </row>
    <row r="198" spans="1:12" ht="12.75">
      <c r="A198" s="6"/>
      <c r="B198" s="6"/>
      <c r="C198" s="6"/>
      <c r="D198" s="6"/>
      <c r="E198" s="6"/>
      <c r="F198" s="6"/>
      <c r="G198" s="6"/>
      <c r="H198" s="6"/>
      <c r="I198" s="6"/>
      <c r="J198" s="34"/>
      <c r="K198" s="6"/>
      <c r="L198" s="6"/>
    </row>
    <row r="199" spans="1:12" ht="12.75">
      <c r="A199" s="6"/>
      <c r="B199" s="6"/>
      <c r="C199" s="6"/>
      <c r="D199" s="6"/>
      <c r="E199" s="6"/>
      <c r="F199" s="6"/>
      <c r="G199" s="6"/>
      <c r="H199" s="6"/>
      <c r="I199" s="6"/>
      <c r="J199" s="34"/>
      <c r="K199" s="6"/>
      <c r="L199" s="6"/>
    </row>
    <row r="200" spans="1:12" ht="12.75">
      <c r="A200" s="6"/>
      <c r="B200" s="6"/>
      <c r="C200" s="6"/>
      <c r="D200" s="6"/>
      <c r="E200" s="6"/>
      <c r="F200" s="6"/>
      <c r="G200" s="6"/>
      <c r="H200" s="6"/>
      <c r="I200" s="6"/>
      <c r="J200" s="34"/>
      <c r="K200" s="6"/>
      <c r="L200" s="6"/>
    </row>
    <row r="201" spans="1:12" ht="12.75">
      <c r="A201" s="6"/>
      <c r="B201" s="6"/>
      <c r="C201" s="6"/>
      <c r="D201" s="6"/>
      <c r="E201" s="6"/>
      <c r="F201" s="6"/>
      <c r="G201" s="6"/>
      <c r="H201" s="6"/>
      <c r="I201" s="6"/>
      <c r="J201" s="34"/>
      <c r="K201" s="6"/>
      <c r="L201" s="6"/>
    </row>
    <row r="202" spans="1:12" ht="12.75">
      <c r="A202" s="6"/>
      <c r="B202" s="6"/>
      <c r="C202" s="6"/>
      <c r="D202" s="6"/>
      <c r="E202" s="6"/>
      <c r="F202" s="6"/>
      <c r="G202" s="6"/>
      <c r="H202" s="6"/>
      <c r="I202" s="6"/>
      <c r="J202" s="34"/>
      <c r="K202" s="6"/>
      <c r="L202" s="6"/>
    </row>
    <row r="203" spans="1:12" ht="12.75">
      <c r="A203" s="6"/>
      <c r="B203" s="6"/>
      <c r="C203" s="6"/>
      <c r="D203" s="6"/>
      <c r="E203" s="6"/>
      <c r="F203" s="6"/>
      <c r="G203" s="6"/>
      <c r="H203" s="6"/>
      <c r="I203" s="6"/>
      <c r="J203" s="34"/>
      <c r="K203" s="6"/>
      <c r="L203" s="6"/>
    </row>
    <row r="204" spans="1:12" ht="12.75">
      <c r="A204" s="6"/>
      <c r="B204" s="6"/>
      <c r="C204" s="6"/>
      <c r="D204" s="6"/>
      <c r="E204" s="6"/>
      <c r="F204" s="6"/>
      <c r="G204" s="6"/>
      <c r="H204" s="6"/>
      <c r="I204" s="6"/>
      <c r="J204" s="34"/>
      <c r="K204" s="6"/>
      <c r="L204" s="6"/>
    </row>
    <row r="205" spans="1:12" ht="12.75">
      <c r="A205" s="6"/>
      <c r="B205" s="6"/>
      <c r="C205" s="6"/>
      <c r="D205" s="6"/>
      <c r="E205" s="6"/>
      <c r="F205" s="6"/>
      <c r="G205" s="6"/>
      <c r="H205" s="6"/>
      <c r="I205" s="6"/>
      <c r="J205" s="34"/>
      <c r="K205" s="6"/>
      <c r="L205" s="6"/>
    </row>
    <row r="206" spans="1:12" ht="12.75">
      <c r="A206" s="6"/>
      <c r="B206" s="6"/>
      <c r="C206" s="6"/>
      <c r="D206" s="6"/>
      <c r="E206" s="6"/>
      <c r="F206" s="6"/>
      <c r="G206" s="6"/>
      <c r="H206" s="6"/>
      <c r="I206" s="6"/>
      <c r="J206" s="34"/>
      <c r="K206" s="6"/>
      <c r="L206" s="6"/>
    </row>
    <row r="207" spans="1:12" ht="12.75">
      <c r="A207" s="6"/>
      <c r="B207" s="6"/>
      <c r="C207" s="6"/>
      <c r="D207" s="6"/>
      <c r="E207" s="6"/>
      <c r="F207" s="6"/>
      <c r="G207" s="6"/>
      <c r="H207" s="6"/>
      <c r="I207" s="6"/>
      <c r="J207" s="34"/>
      <c r="K207" s="6"/>
      <c r="L207" s="6"/>
    </row>
    <row r="208" spans="1:12" ht="12.75">
      <c r="A208" s="6"/>
      <c r="B208" s="6"/>
      <c r="C208" s="6"/>
      <c r="D208" s="6"/>
      <c r="E208" s="6"/>
      <c r="F208" s="6"/>
      <c r="G208" s="6"/>
      <c r="H208" s="6"/>
      <c r="I208" s="6"/>
      <c r="J208" s="34"/>
      <c r="K208" s="6"/>
      <c r="L208" s="6"/>
    </row>
    <row r="209" spans="1:12" ht="12.75">
      <c r="A209" s="6"/>
      <c r="B209" s="6"/>
      <c r="C209" s="6"/>
      <c r="D209" s="6"/>
      <c r="E209" s="6"/>
      <c r="F209" s="6"/>
      <c r="G209" s="6"/>
      <c r="H209" s="6"/>
      <c r="I209" s="6"/>
      <c r="J209" s="34"/>
      <c r="K209" s="6"/>
      <c r="L209" s="6"/>
    </row>
    <row r="210" spans="1:12" ht="12.75">
      <c r="A210" s="6"/>
      <c r="B210" s="6"/>
      <c r="C210" s="6"/>
      <c r="D210" s="6"/>
      <c r="E210" s="6"/>
      <c r="F210" s="6"/>
      <c r="G210" s="6"/>
      <c r="H210" s="6"/>
      <c r="I210" s="6"/>
      <c r="J210" s="34"/>
      <c r="K210" s="6"/>
      <c r="L210" s="6"/>
    </row>
    <row r="211" spans="1:12" ht="12.75">
      <c r="A211" s="6"/>
      <c r="B211" s="6"/>
      <c r="C211" s="6"/>
      <c r="D211" s="6"/>
      <c r="E211" s="6"/>
      <c r="F211" s="6"/>
      <c r="G211" s="6"/>
      <c r="H211" s="6"/>
      <c r="I211" s="6"/>
      <c r="J211" s="34"/>
      <c r="K211" s="6"/>
      <c r="L211" s="6"/>
    </row>
    <row r="212" spans="1:12" ht="12.75">
      <c r="A212" s="6"/>
      <c r="B212" s="6"/>
      <c r="C212" s="6"/>
      <c r="D212" s="6"/>
      <c r="E212" s="6"/>
      <c r="F212" s="6"/>
      <c r="G212" s="6"/>
      <c r="H212" s="6"/>
      <c r="I212" s="6"/>
      <c r="J212" s="34"/>
      <c r="K212" s="6"/>
      <c r="L212" s="6"/>
    </row>
    <row r="213" spans="1:12" ht="12.75">
      <c r="A213" s="6"/>
      <c r="B213" s="6"/>
      <c r="C213" s="6"/>
      <c r="D213" s="6"/>
      <c r="E213" s="6"/>
      <c r="F213" s="6"/>
      <c r="G213" s="6"/>
      <c r="H213" s="6"/>
      <c r="I213" s="6"/>
      <c r="J213" s="34"/>
      <c r="K213" s="6"/>
      <c r="L213" s="6"/>
    </row>
    <row r="214" spans="1:12" ht="12.75">
      <c r="A214" s="6"/>
      <c r="B214" s="6"/>
      <c r="C214" s="6"/>
      <c r="D214" s="6"/>
      <c r="E214" s="6"/>
      <c r="F214" s="6"/>
      <c r="G214" s="6"/>
      <c r="H214" s="6"/>
      <c r="I214" s="6"/>
      <c r="J214" s="34"/>
      <c r="K214" s="6"/>
      <c r="L214" s="6"/>
    </row>
    <row r="215" spans="1:12" ht="12.75">
      <c r="A215" s="6"/>
      <c r="B215" s="6"/>
      <c r="C215" s="6"/>
      <c r="D215" s="6"/>
      <c r="E215" s="6"/>
      <c r="F215" s="6"/>
      <c r="G215" s="6"/>
      <c r="H215" s="6"/>
      <c r="I215" s="6"/>
      <c r="J215" s="34"/>
      <c r="K215" s="6"/>
      <c r="L215" s="6"/>
    </row>
    <row r="216" spans="1:12" ht="12.75">
      <c r="A216" s="6"/>
      <c r="B216" s="6"/>
      <c r="C216" s="6"/>
      <c r="D216" s="6"/>
      <c r="E216" s="6"/>
      <c r="F216" s="6"/>
      <c r="G216" s="6"/>
      <c r="H216" s="6"/>
      <c r="I216" s="6"/>
      <c r="J216" s="34"/>
      <c r="K216" s="6"/>
      <c r="L216" s="6"/>
    </row>
  </sheetData>
  <sheetProtection password="EF65" sheet="1"/>
  <mergeCells count="69">
    <mergeCell ref="A14:C14"/>
    <mergeCell ref="K7:L7"/>
    <mergeCell ref="K8:L8"/>
    <mergeCell ref="E6:I7"/>
    <mergeCell ref="E8:I9"/>
    <mergeCell ref="A5:D10"/>
    <mergeCell ref="E5:I5"/>
    <mergeCell ref="D11:I11"/>
    <mergeCell ref="D12:I13"/>
    <mergeCell ref="A45:L45"/>
    <mergeCell ref="A12:C13"/>
    <mergeCell ref="A1:L1"/>
    <mergeCell ref="E10:I10"/>
    <mergeCell ref="K5:L6"/>
    <mergeCell ref="D14:I14"/>
    <mergeCell ref="A2:D3"/>
    <mergeCell ref="A4:D4"/>
    <mergeCell ref="E4:I4"/>
    <mergeCell ref="K9:L9"/>
    <mergeCell ref="D39:I39"/>
    <mergeCell ref="D15:I15"/>
    <mergeCell ref="D19:I19"/>
    <mergeCell ref="A46:L46"/>
    <mergeCell ref="J2:J10"/>
    <mergeCell ref="K10:L10"/>
    <mergeCell ref="A11:C11"/>
    <mergeCell ref="E2:I2"/>
    <mergeCell ref="E3:I3"/>
    <mergeCell ref="K2:L2"/>
    <mergeCell ref="A17:C17"/>
    <mergeCell ref="B21:C21"/>
    <mergeCell ref="D26:I26"/>
    <mergeCell ref="D38:I38"/>
    <mergeCell ref="D16:I16"/>
    <mergeCell ref="B22:C22"/>
    <mergeCell ref="D20:I20"/>
    <mergeCell ref="D25:I25"/>
    <mergeCell ref="B27:C27"/>
    <mergeCell ref="B37:C37"/>
    <mergeCell ref="D21:I21"/>
    <mergeCell ref="L43:L44"/>
    <mergeCell ref="D27:I27"/>
    <mergeCell ref="A33:C33"/>
    <mergeCell ref="D35:I35"/>
    <mergeCell ref="D44:I44"/>
    <mergeCell ref="D43:I43"/>
    <mergeCell ref="D37:I37"/>
    <mergeCell ref="K43:K44"/>
    <mergeCell ref="A43:C44"/>
    <mergeCell ref="D18:I18"/>
    <mergeCell ref="D33:I33"/>
    <mergeCell ref="D34:I34"/>
    <mergeCell ref="K3:L4"/>
    <mergeCell ref="D17:I17"/>
    <mergeCell ref="D30:I30"/>
    <mergeCell ref="D24:I24"/>
    <mergeCell ref="D23:I23"/>
    <mergeCell ref="D32:I32"/>
    <mergeCell ref="D22:I22"/>
    <mergeCell ref="D36:I36"/>
    <mergeCell ref="D40:I40"/>
    <mergeCell ref="D41:I41"/>
    <mergeCell ref="D42:I42"/>
    <mergeCell ref="A15:C15"/>
    <mergeCell ref="B16:C16"/>
    <mergeCell ref="B20:C20"/>
    <mergeCell ref="D28:I28"/>
    <mergeCell ref="D29:I29"/>
    <mergeCell ref="D31:I3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2016-01-16T21:23:10Z</cp:lastPrinted>
  <dcterms:created xsi:type="dcterms:W3CDTF">1999-01-26T10:18:16Z</dcterms:created>
  <dcterms:modified xsi:type="dcterms:W3CDTF">2017-05-12T06:46:21Z</dcterms:modified>
  <cp:category/>
  <cp:version/>
  <cp:contentType/>
  <cp:contentStatus/>
</cp:coreProperties>
</file>